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.droppova\Desktop\"/>
    </mc:Choice>
  </mc:AlternateContent>
  <bookViews>
    <workbookView xWindow="0" yWindow="0" windowWidth="25200" windowHeight="11850" activeTab="1"/>
  </bookViews>
  <sheets>
    <sheet name="Rekapitulácia stavby" sheetId="1" r:id="rId1"/>
    <sheet name="SO 03 - Rozvod pary a kon..." sheetId="2" r:id="rId2"/>
  </sheets>
  <definedNames>
    <definedName name="_xlnm._FilterDatabase" localSheetId="1" hidden="1">'SO 03 - Rozvod pary a kon...'!$C$119:$K$157</definedName>
    <definedName name="_xlnm.Print_Titles" localSheetId="0">'Rekapitulácia stavby'!$92:$92</definedName>
    <definedName name="_xlnm.Print_Titles" localSheetId="1">'SO 03 - Rozvod pary a kon...'!$119:$119</definedName>
    <definedName name="_xlnm.Print_Area" localSheetId="0">'Rekapitulácia stavby'!$D$4:$AO$76,'Rekapitulácia stavby'!$C$82:$AQ$96</definedName>
    <definedName name="_xlnm.Print_Area" localSheetId="1">'SO 03 - Rozvod pary a kon...'!$C$4:$J$76,'SO 03 - Rozvod pary a kon...'!$C$82:$J$101,'SO 03 - Rozvod pary a kon...'!$C$107:$J$157</definedName>
  </definedNames>
  <calcPr calcId="162913"/>
</workbook>
</file>

<file path=xl/calcChain.xml><?xml version="1.0" encoding="utf-8"?>
<calcChain xmlns="http://schemas.openxmlformats.org/spreadsheetml/2006/main">
  <c r="J121" i="2" l="1"/>
  <c r="J37" i="2"/>
  <c r="J36" i="2"/>
  <c r="AY95" i="1"/>
  <c r="J35" i="2"/>
  <c r="AX95" i="1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J97" i="2"/>
  <c r="F114" i="2"/>
  <c r="E112" i="2"/>
  <c r="F89" i="2"/>
  <c r="E87" i="2"/>
  <c r="J24" i="2"/>
  <c r="E24" i="2"/>
  <c r="J117" i="2" s="1"/>
  <c r="J23" i="2"/>
  <c r="J21" i="2"/>
  <c r="E21" i="2"/>
  <c r="J116" i="2" s="1"/>
  <c r="J20" i="2"/>
  <c r="J18" i="2"/>
  <c r="E18" i="2"/>
  <c r="F92" i="2" s="1"/>
  <c r="J17" i="2"/>
  <c r="J15" i="2"/>
  <c r="E15" i="2"/>
  <c r="F116" i="2" s="1"/>
  <c r="J14" i="2"/>
  <c r="J114" i="2"/>
  <c r="E7" i="2"/>
  <c r="E110" i="2" s="1"/>
  <c r="L90" i="1"/>
  <c r="AM90" i="1"/>
  <c r="AM89" i="1"/>
  <c r="L89" i="1"/>
  <c r="AM87" i="1"/>
  <c r="L87" i="1"/>
  <c r="L85" i="1"/>
  <c r="J157" i="2"/>
  <c r="J156" i="2"/>
  <c r="J155" i="2"/>
  <c r="J154" i="2"/>
  <c r="J153" i="2"/>
  <c r="BK152" i="2"/>
  <c r="J151" i="2"/>
  <c r="J149" i="2"/>
  <c r="BK148" i="2"/>
  <c r="BK147" i="2"/>
  <c r="BK146" i="2"/>
  <c r="BK145" i="2"/>
  <c r="J144" i="2"/>
  <c r="BK143" i="2"/>
  <c r="J142" i="2"/>
  <c r="BK141" i="2"/>
  <c r="J140" i="2"/>
  <c r="BK139" i="2"/>
  <c r="BK138" i="2"/>
  <c r="J137" i="2"/>
  <c r="BK136" i="2"/>
  <c r="J135" i="2"/>
  <c r="BK134" i="2"/>
  <c r="J133" i="2"/>
  <c r="BK132" i="2"/>
  <c r="BK130" i="2"/>
  <c r="BK125" i="2"/>
  <c r="BK157" i="2"/>
  <c r="BK156" i="2"/>
  <c r="BK155" i="2"/>
  <c r="BK154" i="2"/>
  <c r="BK153" i="2"/>
  <c r="J152" i="2"/>
  <c r="BK151" i="2"/>
  <c r="BK149" i="2"/>
  <c r="J148" i="2"/>
  <c r="J147" i="2"/>
  <c r="J146" i="2"/>
  <c r="J145" i="2"/>
  <c r="BK144" i="2"/>
  <c r="J143" i="2"/>
  <c r="BK142" i="2"/>
  <c r="J141" i="2"/>
  <c r="BK140" i="2"/>
  <c r="J139" i="2"/>
  <c r="J138" i="2"/>
  <c r="BK137" i="2"/>
  <c r="J136" i="2"/>
  <c r="BK135" i="2"/>
  <c r="J134" i="2"/>
  <c r="BK133" i="2"/>
  <c r="J132" i="2"/>
  <c r="BK131" i="2"/>
  <c r="J129" i="2"/>
  <c r="J128" i="2"/>
  <c r="J127" i="2"/>
  <c r="BK126" i="2"/>
  <c r="J124" i="2"/>
  <c r="BK129" i="2"/>
  <c r="J125" i="2"/>
  <c r="AS94" i="1"/>
  <c r="J131" i="2"/>
  <c r="J130" i="2"/>
  <c r="BK128" i="2"/>
  <c r="BK127" i="2"/>
  <c r="J126" i="2"/>
  <c r="BK124" i="2"/>
  <c r="BK123" i="2" l="1"/>
  <c r="J123" i="2" s="1"/>
  <c r="J99" i="2" s="1"/>
  <c r="P123" i="2"/>
  <c r="T123" i="2"/>
  <c r="R150" i="2"/>
  <c r="R123" i="2"/>
  <c r="R122" i="2"/>
  <c r="R120" i="2" s="1"/>
  <c r="BK150" i="2"/>
  <c r="J150" i="2"/>
  <c r="J100" i="2"/>
  <c r="P150" i="2"/>
  <c r="T150" i="2"/>
  <c r="E85" i="2"/>
  <c r="J91" i="2"/>
  <c r="BF125" i="2"/>
  <c r="BF126" i="2"/>
  <c r="BF129" i="2"/>
  <c r="J89" i="2"/>
  <c r="J92" i="2"/>
  <c r="F117" i="2"/>
  <c r="BF127" i="2"/>
  <c r="BF131" i="2"/>
  <c r="BF128" i="2"/>
  <c r="BF130" i="2"/>
  <c r="BF132" i="2"/>
  <c r="BF133" i="2"/>
  <c r="BF135" i="2"/>
  <c r="BF137" i="2"/>
  <c r="BF138" i="2"/>
  <c r="BF140" i="2"/>
  <c r="BF142" i="2"/>
  <c r="BF144" i="2"/>
  <c r="BF145" i="2"/>
  <c r="BF147" i="2"/>
  <c r="BF148" i="2"/>
  <c r="BF151" i="2"/>
  <c r="BF152" i="2"/>
  <c r="BF153" i="2"/>
  <c r="BF155" i="2"/>
  <c r="BF156" i="2"/>
  <c r="BF157" i="2"/>
  <c r="F91" i="2"/>
  <c r="BF124" i="2"/>
  <c r="BF134" i="2"/>
  <c r="BF136" i="2"/>
  <c r="BF139" i="2"/>
  <c r="BF141" i="2"/>
  <c r="BF143" i="2"/>
  <c r="BF146" i="2"/>
  <c r="BF149" i="2"/>
  <c r="BF154" i="2"/>
  <c r="J33" i="2"/>
  <c r="AV95" i="1"/>
  <c r="F33" i="2"/>
  <c r="AZ95" i="1" s="1"/>
  <c r="AZ94" i="1" s="1"/>
  <c r="AV94" i="1" s="1"/>
  <c r="AK29" i="1" s="1"/>
  <c r="F35" i="2"/>
  <c r="BB95" i="1" s="1"/>
  <c r="BB94" i="1" s="1"/>
  <c r="AX94" i="1" s="1"/>
  <c r="F36" i="2"/>
  <c r="BC95" i="1" s="1"/>
  <c r="BC94" i="1" s="1"/>
  <c r="W32" i="1" s="1"/>
  <c r="F37" i="2"/>
  <c r="BD95" i="1" s="1"/>
  <c r="BD94" i="1" s="1"/>
  <c r="W33" i="1" s="1"/>
  <c r="T122" i="2" l="1"/>
  <c r="T120" i="2"/>
  <c r="P122" i="2"/>
  <c r="P120" i="2"/>
  <c r="AU95" i="1" s="1"/>
  <c r="AU94" i="1" s="1"/>
  <c r="BK122" i="2"/>
  <c r="J122" i="2"/>
  <c r="J98" i="2"/>
  <c r="F34" i="2"/>
  <c r="BA95" i="1"/>
  <c r="BA94" i="1"/>
  <c r="W30" i="1" s="1"/>
  <c r="AY94" i="1"/>
  <c r="W29" i="1"/>
  <c r="W31" i="1"/>
  <c r="J34" i="2"/>
  <c r="AW95" i="1"/>
  <c r="AT95" i="1"/>
  <c r="BK120" i="2" l="1"/>
  <c r="J120" i="2"/>
  <c r="J96" i="2"/>
  <c r="AW94" i="1"/>
  <c r="AK30" i="1" s="1"/>
  <c r="J30" i="2" l="1"/>
  <c r="AG95" i="1"/>
  <c r="AG94" i="1" s="1"/>
  <c r="AT94" i="1"/>
  <c r="AN95" i="1" l="1"/>
  <c r="J39" i="2"/>
  <c r="AN94" i="1"/>
  <c r="AK26" i="1"/>
  <c r="AK35" i="1"/>
</calcChain>
</file>

<file path=xl/sharedStrings.xml><?xml version="1.0" encoding="utf-8"?>
<sst xmlns="http://schemas.openxmlformats.org/spreadsheetml/2006/main" count="731" uniqueCount="232">
  <si>
    <t>Export Komplet</t>
  </si>
  <si>
    <t/>
  </si>
  <si>
    <t>2.0</t>
  </si>
  <si>
    <t>False</t>
  </si>
  <si>
    <t>{0779ec7a-44d6-434e-80a0-9e8520f13ef4}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</si>
  <si>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</si>
  <si>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</si>
  <si>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</si>
  <si>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</si>
  <si>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</si>
  <si>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</si>
  <si>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</si>
  <si>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</si>
  <si>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</si>
  <si>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</si>
  <si>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</si>
  <si>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</si>
  <si>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</si>
  <si>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</si>
  <si>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</si>
  <si>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</si>
  <si>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Akadémia ozbrojených síl gen.M.R.Štefánika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</si>
  <si>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</si>
  <si>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</si>
  <si>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</si>
  <si>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</si>
  <si>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</si>
  <si>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</si>
  <si>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</si>
  <si>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</si>
  <si>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</si>
  <si>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</si>
  <si>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</si>
  <si>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</si>
  <si>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</si>
  <si>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</si>
  <si>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</si>
  <si>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</si>
  <si>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</si>
  <si>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</si>
  <si>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</si>
  <si>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</si>
  <si>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</si>
  <si>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</si>
  <si>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</si>
  <si>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</si>
  <si>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</si>
  <si>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</si>
  <si>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</si>
  <si>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</si>
  <si>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</si>
  <si>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</si>
  <si>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</si>
  <si>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</si>
  <si>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</si>
  <si>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</si>
  <si>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</si>
  <si>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</si>
  <si>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</si>
  <si>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</si>
  <si>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</si>
  <si>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</si>
  <si>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</si>
  <si>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</si>
  <si>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</si>
  <si>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</si>
  <si>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</si>
  <si>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</si>
  <si>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</si>
  <si>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</si>
  <si>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</si>
  <si>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</si>
  <si>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</si>
  <si>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</si>
  <si>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</si>
  <si>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03</t>
  </si>
  <si>
    <t>Rozvod pary a kondenzátu</t>
  </si>
  <si>
    <t>STA</t>
  </si>
  <si>
    <t>1</t>
  </si>
  <si>
    <t>{1f230135-e8ae-44c3-aa9e-1c92f4f505f1}</t>
  </si>
  <si>
    <t>KRYCÍ LIST ROZPOČTU</t>
  </si>
  <si>
    <t>Objekt:</t>
  </si>
  <si>
    <t>SO 03 - Rozvod pary a kondenzátu</t>
  </si>
  <si>
    <t>REKAPITULÁCIA ROZPOČTU</t>
  </si>
  <si>
    <t>Kód dielu - Popis</t>
  </si>
  <si>
    <t>Cena celkom [EUR]</t>
  </si>
  <si>
    <t>Náklady z rozpočtu</t>
  </si>
  <si>
    <t>-1</t>
  </si>
  <si>
    <t xml:space="preserve">PSV - Práce a dodávky PSV   </t>
  </si>
  <si>
    <t xml:space="preserve">M - Práce a dodávky M   </t>
  </si>
  <si>
    <t xml:space="preserve">    23-M - Montáže potrubia   </t>
  </si>
  <si>
    <t xml:space="preserve">    25-M - Povrchová úprava strojov a zariadení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</si>
  <si>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</si>
  <si>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</si>
  <si>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</si>
  <si>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</si>
  <si>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</si>
  <si>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</si>
  <si>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</si>
  <si>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</si>
  <si>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</si>
  <si>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</si>
  <si>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</si>
  <si>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</si>
  <si>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</si>
  <si>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 xml:space="preserve">Práce a dodávky PSV   </t>
  </si>
  <si>
    <t>2</t>
  </si>
  <si>
    <t>ROZPOCET</t>
  </si>
  <si>
    <t>M</t>
  </si>
  <si>
    <t xml:space="preserve">Práce a dodávky M   </t>
  </si>
  <si>
    <t>3</t>
  </si>
  <si>
    <t>23-M</t>
  </si>
  <si>
    <t xml:space="preserve">Montáže potrubia   </t>
  </si>
  <si>
    <t>K</t>
  </si>
  <si>
    <t>230010254</t>
  </si>
  <si>
    <t>Montáž potrubia z oceľových závitových rúr DN 1/2"</t>
  </si>
  <si>
    <t>m</t>
  </si>
  <si>
    <t>64</t>
  </si>
  <si>
    <t>141410001800</t>
  </si>
  <si>
    <t>Rúra oceľová bezšvová závitová 1/2" pozinkovaná, ozn. 11 353.0</t>
  </si>
  <si>
    <t>256</t>
  </si>
  <si>
    <t>4</t>
  </si>
  <si>
    <t>230011029</t>
  </si>
  <si>
    <t>Montáž potrubia z oceľových rúr trieda 11 - 13 D x t 44.5 x 2.6</t>
  </si>
  <si>
    <t>6</t>
  </si>
  <si>
    <t>141110004600</t>
  </si>
  <si>
    <t>Rúra oceľová bezšvová hladká kruhová d 48,3 mm, hr. steny 2,6 mm, ozn. 11 353.0.</t>
  </si>
  <si>
    <t>8</t>
  </si>
  <si>
    <t>5</t>
  </si>
  <si>
    <t>230020639</t>
  </si>
  <si>
    <t>Zhotovenie odbočky tr. 11 - 13 D x t 31.8 x 2.6</t>
  </si>
  <si>
    <t>ks</t>
  </si>
  <si>
    <t>10</t>
  </si>
  <si>
    <t>230020644</t>
  </si>
  <si>
    <t>Zhotovenie odbočky tr. 11 - 13 D x t 38 x 2.5</t>
  </si>
  <si>
    <t>12</t>
  </si>
  <si>
    <t>7</t>
  </si>
  <si>
    <t>230021008</t>
  </si>
  <si>
    <t>Montáž rúrových dielov privarovacích, tr. 11-13 do 1 kg D x t 22 x 2.6</t>
  </si>
  <si>
    <t>14</t>
  </si>
  <si>
    <t>316190000110</t>
  </si>
  <si>
    <t>Ohyby rúrové hladké 45° r3 DN 15</t>
  </si>
  <si>
    <t>16</t>
  </si>
  <si>
    <t>9</t>
  </si>
  <si>
    <t>18</t>
  </si>
  <si>
    <t>319430005400</t>
  </si>
  <si>
    <t>Príruba plochá privarovacia DN 15, PN16, D 21,3 mm, EN 1092-1, DIN 2573</t>
  </si>
  <si>
    <t>11</t>
  </si>
  <si>
    <t>230032022</t>
  </si>
  <si>
    <t>Montáž prírubových spojov do PN 16 DN 15</t>
  </si>
  <si>
    <t>spoj</t>
  </si>
  <si>
    <t>22</t>
  </si>
  <si>
    <t>230032024</t>
  </si>
  <si>
    <t>Montáž prírubových spojov do PN 16 DN 25</t>
  </si>
  <si>
    <t>24</t>
  </si>
  <si>
    <t>13</t>
  </si>
  <si>
    <t>273110024910</t>
  </si>
  <si>
    <t>Tesnenie prírubové temasil NG DN 15, d 57 mm, hrúbka 2mm, PN16</t>
  </si>
  <si>
    <t>26</t>
  </si>
  <si>
    <t>273110024900</t>
  </si>
  <si>
    <t>Tesnenie prírubové temasil NG DN 25, d 67 mm, hrúbka 2mm, PN16</t>
  </si>
  <si>
    <t>28</t>
  </si>
  <si>
    <t>15</t>
  </si>
  <si>
    <t>230040004</t>
  </si>
  <si>
    <t>Montáž závitových dielov DN 1/2"</t>
  </si>
  <si>
    <t>30</t>
  </si>
  <si>
    <t>551410000810</t>
  </si>
  <si>
    <t>Ventil spätný LCV1  1/2”Spirax Sarco,</t>
  </si>
  <si>
    <t>32</t>
  </si>
  <si>
    <t>17</t>
  </si>
  <si>
    <t>34</t>
  </si>
  <si>
    <t>551110004910</t>
  </si>
  <si>
    <t>Kohút guľový závitový M10S2RB, 1/2" FF, oceľ, SPIRAX SARCO</t>
  </si>
  <si>
    <t>36</t>
  </si>
  <si>
    <t>19</t>
  </si>
  <si>
    <t>230040005</t>
  </si>
  <si>
    <t>Montáž závitových dielov DN 3/4"</t>
  </si>
  <si>
    <t>38</t>
  </si>
  <si>
    <t>551110005000</t>
  </si>
  <si>
    <t>Kohút guľový závitový M10S2RB, 3/4" FF, oceľ, SPIRAX SARCO</t>
  </si>
  <si>
    <t>40</t>
  </si>
  <si>
    <t>21</t>
  </si>
  <si>
    <t>552810005100</t>
  </si>
  <si>
    <t>Záves stropný  1", D 34 mm</t>
  </si>
  <si>
    <t>kg</t>
  </si>
  <si>
    <t>42</t>
  </si>
  <si>
    <t>230120042</t>
  </si>
  <si>
    <t>Čistenie potrubia prefúkavaním alebo preplachovaním DN 40</t>
  </si>
  <si>
    <t>44</t>
  </si>
  <si>
    <t>23</t>
  </si>
  <si>
    <t>230120071</t>
  </si>
  <si>
    <t>Značenie potrubia smaltovanými štítkami podľa STN 13 0074 nehrdzavejúcim drôtom D 0,5 mm</t>
  </si>
  <si>
    <t>46</t>
  </si>
  <si>
    <t>548230000900</t>
  </si>
  <si>
    <t>Štítok smaltovaný do 5 písmen, lxv 126x26 mm</t>
  </si>
  <si>
    <t>48</t>
  </si>
  <si>
    <t>25</t>
  </si>
  <si>
    <t>230170001</t>
  </si>
  <si>
    <t>Príprava pre skúšku tesnosti DN do - 40</t>
  </si>
  <si>
    <t>úsek</t>
  </si>
  <si>
    <t>50</t>
  </si>
  <si>
    <t>230170011</t>
  </si>
  <si>
    <t>Skúška tesnosti potrubia podľa STN 13 0020 DN do - 40</t>
  </si>
  <si>
    <t>52</t>
  </si>
  <si>
    <t>25-M</t>
  </si>
  <si>
    <t xml:space="preserve">Povrchová úprava strojov a zariadení   </t>
  </si>
  <si>
    <t>27</t>
  </si>
  <si>
    <t>250020001</t>
  </si>
  <si>
    <t>Čistenie oceľovou kefou pred povrchovou úpravou (stupeň očistenia Cr 3) technolog.konštrukcie tr.II.</t>
  </si>
  <si>
    <t>m2</t>
  </si>
  <si>
    <t>54</t>
  </si>
  <si>
    <t>250020101</t>
  </si>
  <si>
    <t>Základný náter jednozložkový technolog.konštrukcie tr.II.</t>
  </si>
  <si>
    <t>56</t>
  </si>
  <si>
    <t>29</t>
  </si>
  <si>
    <t>250020201</t>
  </si>
  <si>
    <t>Ostatné nátery jednozložkové technolog.konštrukcií tr.II.</t>
  </si>
  <si>
    <t>58</t>
  </si>
  <si>
    <t>246220001000</t>
  </si>
  <si>
    <t>Farba syntetická podkladová biela S 2012</t>
  </si>
  <si>
    <t>60</t>
  </si>
  <si>
    <t>31</t>
  </si>
  <si>
    <t>246220004600</t>
  </si>
  <si>
    <t>Email syntetický vonkajší Industrol modrý S 2013</t>
  </si>
  <si>
    <t>62</t>
  </si>
  <si>
    <t>246420000100</t>
  </si>
  <si>
    <t>Riedidlo S 6001 do syntetických náterových látok na striekanie, 4,5 l, CHEMOLAK</t>
  </si>
  <si>
    <t>33</t>
  </si>
  <si>
    <t>246220001300</t>
  </si>
  <si>
    <t>Farba syntetická krycia na konštrukcie šedá S 2014</t>
  </si>
  <si>
    <t>66</t>
  </si>
  <si>
    <t>Úprava priestorov VZK500_AOS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</si>
</sst>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B20" sqref="AB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7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73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7"/>
      <c r="BE5" s="170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175" t="s">
        <v>231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7"/>
      <c r="BE6" s="171"/>
      <c r="BS6" s="14" t="s">
        <v>6</v>
      </c>
    </row>
    <row r="7" spans="1:74" s="1" customFormat="1" ht="12" customHeight="1">
      <c r="B7" s="17"/>
      <c r="D7" s="24" t="s">
        <v>14</v>
      </c>
      <c r="K7" s="22" t="s">
        <v>1</v>
      </c>
      <c r="AK7" s="24" t="s">
        <v>15</v>
      </c>
      <c r="AN7" s="22" t="s">
        <v>1</v>
      </c>
      <c r="AR7" s="17"/>
      <c r="BE7" s="171"/>
      <c r="BS7" s="14" t="s">
        <v>6</v>
      </c>
    </row>
    <row r="8" spans="1:74" s="1" customFormat="1" ht="12" customHeight="1">
      <c r="B8" s="17"/>
      <c r="D8" s="24" t="s">
        <v>16</v>
      </c>
      <c r="K8" s="22" t="s">
        <v>17</v>
      </c>
      <c r="AK8" s="24" t="s">
        <v>18</v>
      </c>
      <c r="AN8" s="25"/>
      <c r="AR8" s="17"/>
      <c r="BE8" s="171"/>
      <c r="BS8" s="14" t="s">
        <v>6</v>
      </c>
    </row>
    <row r="9" spans="1:74" s="1" customFormat="1" ht="14.45" customHeight="1">
      <c r="B9" s="17"/>
      <c r="AR9" s="17"/>
      <c r="BE9" s="171"/>
      <c r="BS9" s="14" t="s">
        <v>6</v>
      </c>
    </row>
    <row r="10" spans="1:74" s="1" customFormat="1" ht="12" customHeight="1">
      <c r="B10" s="17"/>
      <c r="D10" s="24" t="s">
        <v>19</v>
      </c>
      <c r="AK10" s="24" t="s">
        <v>20</v>
      </c>
      <c r="AN10" s="22" t="s">
        <v>1</v>
      </c>
      <c r="AR10" s="17"/>
      <c r="BE10" s="171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22</v>
      </c>
      <c r="AN11" s="22" t="s">
        <v>1</v>
      </c>
      <c r="AR11" s="17"/>
      <c r="BE11" s="171"/>
      <c r="BS11" s="14" t="s">
        <v>6</v>
      </c>
    </row>
    <row r="12" spans="1:74" s="1" customFormat="1" ht="6.95" customHeight="1">
      <c r="B12" s="17"/>
      <c r="AR12" s="17"/>
      <c r="BE12" s="171"/>
      <c r="BS12" s="14" t="s">
        <v>6</v>
      </c>
    </row>
    <row r="13" spans="1:74" s="1" customFormat="1" ht="12" customHeight="1">
      <c r="B13" s="17"/>
      <c r="D13" s="24" t="s">
        <v>23</v>
      </c>
      <c r="AK13" s="24" t="s">
        <v>20</v>
      </c>
      <c r="AN13" s="26" t="s">
        <v>24</v>
      </c>
      <c r="AR13" s="17"/>
      <c r="BE13" s="171"/>
      <c r="BS13" s="14" t="s">
        <v>6</v>
      </c>
    </row>
    <row r="14" spans="1:74" ht="12.75">
      <c r="B14" s="17"/>
      <c r="E14" s="176" t="s">
        <v>24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4" t="s">
        <v>22</v>
      </c>
      <c r="AN14" s="26" t="s">
        <v>24</v>
      </c>
      <c r="AR14" s="17"/>
      <c r="BE14" s="171"/>
      <c r="BS14" s="14" t="s">
        <v>6</v>
      </c>
    </row>
    <row r="15" spans="1:74" s="1" customFormat="1" ht="6.95" customHeight="1">
      <c r="B15" s="17"/>
      <c r="AR15" s="17"/>
      <c r="BE15" s="171"/>
      <c r="BS15" s="14" t="s">
        <v>3</v>
      </c>
    </row>
    <row r="16" spans="1:74" s="1" customFormat="1" ht="12" customHeight="1">
      <c r="B16" s="17"/>
      <c r="D16" s="24" t="s">
        <v>25</v>
      </c>
      <c r="AK16" s="24" t="s">
        <v>20</v>
      </c>
      <c r="AN16" s="22" t="s">
        <v>1</v>
      </c>
      <c r="AR16" s="17"/>
      <c r="BE16" s="171"/>
      <c r="BS16" s="14" t="s">
        <v>3</v>
      </c>
    </row>
    <row r="17" spans="1:71" s="1" customFormat="1" ht="18.399999999999999" customHeight="1">
      <c r="B17" s="17"/>
      <c r="E17" s="22" t="s">
        <v>17</v>
      </c>
      <c r="AK17" s="24" t="s">
        <v>22</v>
      </c>
      <c r="AN17" s="22" t="s">
        <v>1</v>
      </c>
      <c r="AR17" s="17"/>
      <c r="BE17" s="171"/>
      <c r="BS17" s="14" t="s">
        <v>26</v>
      </c>
    </row>
    <row r="18" spans="1:71" s="1" customFormat="1" ht="6.95" customHeight="1">
      <c r="B18" s="17"/>
      <c r="AR18" s="17"/>
      <c r="BE18" s="171"/>
      <c r="BS18" s="14" t="s">
        <v>27</v>
      </c>
    </row>
    <row r="19" spans="1:71" s="1" customFormat="1" ht="12" customHeight="1">
      <c r="B19" s="17"/>
      <c r="D19" s="24" t="s">
        <v>28</v>
      </c>
      <c r="AK19" s="24" t="s">
        <v>20</v>
      </c>
      <c r="AN19" s="22" t="s">
        <v>1</v>
      </c>
      <c r="AR19" s="17"/>
      <c r="BE19" s="171"/>
      <c r="BS19" s="14" t="s">
        <v>27</v>
      </c>
    </row>
    <row r="20" spans="1:71" s="1" customFormat="1" ht="18.399999999999999" customHeight="1">
      <c r="B20" s="17"/>
      <c r="E20" s="22" t="s">
        <v>17</v>
      </c>
      <c r="AK20" s="24" t="s">
        <v>22</v>
      </c>
      <c r="AN20" s="22" t="s">
        <v>1</v>
      </c>
      <c r="AR20" s="17"/>
      <c r="BE20" s="171"/>
      <c r="BS20" s="14" t="s">
        <v>26</v>
      </c>
    </row>
    <row r="21" spans="1:71" s="1" customFormat="1" ht="6.95" customHeight="1">
      <c r="B21" s="17"/>
      <c r="AR21" s="17"/>
      <c r="BE21" s="171"/>
    </row>
    <row r="22" spans="1:71" s="1" customFormat="1" ht="12" customHeight="1">
      <c r="B22" s="17"/>
      <c r="D22" s="24" t="s">
        <v>29</v>
      </c>
      <c r="AR22" s="17"/>
      <c r="BE22" s="171"/>
    </row>
    <row r="23" spans="1:71" s="1" customFormat="1" ht="16.5" customHeight="1">
      <c r="B23" s="17"/>
      <c r="E23" s="178" t="s">
        <v>1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R23" s="17"/>
      <c r="BE23" s="171"/>
    </row>
    <row r="24" spans="1:71" s="1" customFormat="1" ht="6.95" customHeight="1">
      <c r="B24" s="17"/>
      <c r="AR24" s="17"/>
      <c r="BE24" s="17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1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9">
        <f>ROUND(AG94,2)</f>
        <v>0</v>
      </c>
      <c r="AL26" s="180"/>
      <c r="AM26" s="180"/>
      <c r="AN26" s="180"/>
      <c r="AO26" s="180"/>
      <c r="AP26" s="29"/>
      <c r="AQ26" s="29"/>
      <c r="AR26" s="30"/>
      <c r="BE26" s="17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1" t="s">
        <v>31</v>
      </c>
      <c r="M28" s="181"/>
      <c r="N28" s="181"/>
      <c r="O28" s="181"/>
      <c r="P28" s="181"/>
      <c r="Q28" s="29"/>
      <c r="R28" s="29"/>
      <c r="S28" s="29"/>
      <c r="T28" s="29"/>
      <c r="U28" s="29"/>
      <c r="V28" s="29"/>
      <c r="W28" s="181" t="s">
        <v>32</v>
      </c>
      <c r="X28" s="181"/>
      <c r="Y28" s="181"/>
      <c r="Z28" s="181"/>
      <c r="AA28" s="181"/>
      <c r="AB28" s="181"/>
      <c r="AC28" s="181"/>
      <c r="AD28" s="181"/>
      <c r="AE28" s="181"/>
      <c r="AF28" s="29"/>
      <c r="AG28" s="29"/>
      <c r="AH28" s="29"/>
      <c r="AI28" s="29"/>
      <c r="AJ28" s="29"/>
      <c r="AK28" s="181" t="s">
        <v>33</v>
      </c>
      <c r="AL28" s="181"/>
      <c r="AM28" s="181"/>
      <c r="AN28" s="181"/>
      <c r="AO28" s="181"/>
      <c r="AP28" s="29"/>
      <c r="AQ28" s="29"/>
      <c r="AR28" s="30"/>
      <c r="BE28" s="171"/>
    </row>
    <row r="29" spans="1:71" s="3" customFormat="1" ht="14.45" customHeight="1">
      <c r="B29" s="34"/>
      <c r="D29" s="24" t="s">
        <v>34</v>
      </c>
      <c r="F29" s="24" t="s">
        <v>35</v>
      </c>
      <c r="L29" s="169">
        <v>0.2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4"/>
      <c r="BE29" s="172"/>
    </row>
    <row r="30" spans="1:71" s="3" customFormat="1" ht="14.45" customHeight="1">
      <c r="B30" s="34"/>
      <c r="F30" s="24" t="s">
        <v>36</v>
      </c>
      <c r="L30" s="169">
        <v>0.2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4"/>
      <c r="BE30" s="172"/>
    </row>
    <row r="31" spans="1:71" s="3" customFormat="1" ht="14.45" hidden="1" customHeight="1">
      <c r="B31" s="34"/>
      <c r="F31" s="24" t="s">
        <v>37</v>
      </c>
      <c r="L31" s="169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4"/>
      <c r="BE31" s="172"/>
    </row>
    <row r="32" spans="1:71" s="3" customFormat="1" ht="14.45" hidden="1" customHeight="1">
      <c r="B32" s="34"/>
      <c r="F32" s="24" t="s">
        <v>38</v>
      </c>
      <c r="L32" s="169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4"/>
      <c r="BE32" s="172"/>
    </row>
    <row r="33" spans="1:57" s="3" customFormat="1" ht="14.45" hidden="1" customHeight="1">
      <c r="B33" s="34"/>
      <c r="F33" s="24" t="s">
        <v>39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4"/>
      <c r="BE33" s="17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1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202" t="s">
        <v>42</v>
      </c>
      <c r="Y35" s="203"/>
      <c r="Z35" s="203"/>
      <c r="AA35" s="203"/>
      <c r="AB35" s="203"/>
      <c r="AC35" s="37"/>
      <c r="AD35" s="37"/>
      <c r="AE35" s="37"/>
      <c r="AF35" s="37"/>
      <c r="AG35" s="37"/>
      <c r="AH35" s="37"/>
      <c r="AI35" s="37"/>
      <c r="AJ35" s="37"/>
      <c r="AK35" s="204">
        <f>SUM(AK26:AK33)</f>
        <v>0</v>
      </c>
      <c r="AL35" s="203"/>
      <c r="AM35" s="203"/>
      <c r="AN35" s="203"/>
      <c r="AO35" s="205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AR84" s="48"/>
    </row>
    <row r="85" spans="1:91" s="5" customFormat="1" ht="36.950000000000003" customHeight="1">
      <c r="B85" s="49"/>
      <c r="C85" s="50" t="s">
        <v>13</v>
      </c>
      <c r="L85" s="193" t="str">
        <f>K6</f>
        <v>Úprava priestorov VZK500_AOS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16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18</v>
      </c>
      <c r="AJ87" s="29"/>
      <c r="AK87" s="29"/>
      <c r="AL87" s="29"/>
      <c r="AM87" s="195" t="str">
        <f>IF(AN8= "","",AN8)</f>
        <v/>
      </c>
      <c r="AN87" s="19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19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Akadémia ozbrojených síl gen.M.R.Štefánika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25</v>
      </c>
      <c r="AJ89" s="29"/>
      <c r="AK89" s="29"/>
      <c r="AL89" s="29"/>
      <c r="AM89" s="196" t="str">
        <f>IF(E17="","",E17)</f>
        <v xml:space="preserve"> </v>
      </c>
      <c r="AN89" s="197"/>
      <c r="AO89" s="197"/>
      <c r="AP89" s="197"/>
      <c r="AQ89" s="29"/>
      <c r="AR89" s="30"/>
      <c r="AS89" s="198" t="s">
        <v>50</v>
      </c>
      <c r="AT89" s="19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23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196" t="str">
        <f>IF(E20="","",E20)</f>
        <v xml:space="preserve"> </v>
      </c>
      <c r="AN90" s="197"/>
      <c r="AO90" s="197"/>
      <c r="AP90" s="197"/>
      <c r="AQ90" s="29"/>
      <c r="AR90" s="30"/>
      <c r="AS90" s="200"/>
      <c r="AT90" s="20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0"/>
      <c r="AT91" s="20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8" t="s">
        <v>51</v>
      </c>
      <c r="D92" s="189"/>
      <c r="E92" s="189"/>
      <c r="F92" s="189"/>
      <c r="G92" s="189"/>
      <c r="H92" s="57"/>
      <c r="I92" s="190" t="s">
        <v>52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91" t="s">
        <v>53</v>
      </c>
      <c r="AH92" s="189"/>
      <c r="AI92" s="189"/>
      <c r="AJ92" s="189"/>
      <c r="AK92" s="189"/>
      <c r="AL92" s="189"/>
      <c r="AM92" s="189"/>
      <c r="AN92" s="190" t="s">
        <v>54</v>
      </c>
      <c r="AO92" s="189"/>
      <c r="AP92" s="192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5">
        <f>ROUND(AG95,2)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A95" s="76" t="s">
        <v>74</v>
      </c>
      <c r="B95" s="77"/>
      <c r="C95" s="78"/>
      <c r="D95" s="184" t="s">
        <v>75</v>
      </c>
      <c r="E95" s="184"/>
      <c r="F95" s="184"/>
      <c r="G95" s="184"/>
      <c r="H95" s="184"/>
      <c r="I95" s="79"/>
      <c r="J95" s="184" t="s">
        <v>76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'SO 03 - Rozvod pary a kon...'!J30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80" t="s">
        <v>77</v>
      </c>
      <c r="AR95" s="77"/>
      <c r="AS95" s="81">
        <v>0</v>
      </c>
      <c r="AT95" s="82">
        <f>ROUND(SUM(AV95:AW95),2)</f>
        <v>0</v>
      </c>
      <c r="AU95" s="83">
        <f>'SO 03 - Rozvod pary a kon...'!P120</f>
        <v>0</v>
      </c>
      <c r="AV95" s="82">
        <f>'SO 03 - Rozvod pary a kon...'!J33</f>
        <v>0</v>
      </c>
      <c r="AW95" s="82">
        <f>'SO 03 - Rozvod pary a kon...'!J34</f>
        <v>0</v>
      </c>
      <c r="AX95" s="82">
        <f>'SO 03 - Rozvod pary a kon...'!J35</f>
        <v>0</v>
      </c>
      <c r="AY95" s="82">
        <f>'SO 03 - Rozvod pary a kon...'!J36</f>
        <v>0</v>
      </c>
      <c r="AZ95" s="82">
        <f>'SO 03 - Rozvod pary a kon...'!F33</f>
        <v>0</v>
      </c>
      <c r="BA95" s="82">
        <f>'SO 03 - Rozvod pary a kon...'!F34</f>
        <v>0</v>
      </c>
      <c r="BB95" s="82">
        <f>'SO 03 - Rozvod pary a kon...'!F35</f>
        <v>0</v>
      </c>
      <c r="BC95" s="82">
        <f>'SO 03 - Rozvod pary a kon...'!F36</f>
        <v>0</v>
      </c>
      <c r="BD95" s="84">
        <f>'SO 03 - Rozvod pary a kon...'!F37</f>
        <v>0</v>
      </c>
      <c r="BT95" s="85" t="s">
        <v>78</v>
      </c>
      <c r="BV95" s="85" t="s">
        <v>72</v>
      </c>
      <c r="BW95" s="85" t="s">
        <v>79</v>
      </c>
      <c r="BX95" s="85" t="s">
        <v>4</v>
      </c>
      <c r="CL95" s="85" t="s">
        <v>1</v>
      </c>
      <c r="CM95" s="85" t="s">
        <v>70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 03 - Rozvod pary a ko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tabSelected="1" topLeftCell="A62" workbookViewId="0">
      <selection activeCell="X12" sqref="X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7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80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13</v>
      </c>
      <c r="L6" s="17"/>
    </row>
    <row r="7" spans="1:46" s="1" customFormat="1" ht="16.5" customHeight="1">
      <c r="B7" s="17"/>
      <c r="E7" s="207" t="str">
        <f>'Rekapitulácia stavby'!K6</f>
        <v>Úprava priestorov VZK500_AOS</v>
      </c>
      <c r="F7" s="208"/>
      <c r="G7" s="208"/>
      <c r="H7" s="208"/>
      <c r="L7" s="17"/>
    </row>
    <row r="8" spans="1:46" s="2" customFormat="1" ht="12" customHeight="1">
      <c r="A8" s="29"/>
      <c r="B8" s="30"/>
      <c r="C8" s="29"/>
      <c r="D8" s="24" t="s">
        <v>81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82</v>
      </c>
      <c r="F9" s="206"/>
      <c r="G9" s="206"/>
      <c r="H9" s="20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14</v>
      </c>
      <c r="E11" s="29"/>
      <c r="F11" s="22" t="s">
        <v>1</v>
      </c>
      <c r="G11" s="29"/>
      <c r="H11" s="29"/>
      <c r="I11" s="24" t="s">
        <v>15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16</v>
      </c>
      <c r="E12" s="29"/>
      <c r="F12" s="22" t="s">
        <v>17</v>
      </c>
      <c r="G12" s="29"/>
      <c r="H12" s="29"/>
      <c r="I12" s="24" t="s">
        <v>18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9"/>
      <c r="G14" s="29"/>
      <c r="H14" s="29"/>
      <c r="I14" s="24" t="s">
        <v>20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>Akadémia ozbrojených síl gen.M.R.Štefánika</v>
      </c>
      <c r="F15" s="29"/>
      <c r="G15" s="29"/>
      <c r="H15" s="29"/>
      <c r="I15" s="24" t="s">
        <v>22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23</v>
      </c>
      <c r="E17" s="29"/>
      <c r="F17" s="29"/>
      <c r="G17" s="29"/>
      <c r="H17" s="29"/>
      <c r="I17" s="24" t="s">
        <v>20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09" t="str">
        <f>'Rekapitulácia stavby'!E14</f>
        <v>Vyplň údaj</v>
      </c>
      <c r="F18" s="173"/>
      <c r="G18" s="173"/>
      <c r="H18" s="173"/>
      <c r="I18" s="24" t="s">
        <v>22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25</v>
      </c>
      <c r="E20" s="29"/>
      <c r="F20" s="29"/>
      <c r="G20" s="29"/>
      <c r="H20" s="29"/>
      <c r="I20" s="24" t="s">
        <v>20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22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24" t="s">
        <v>20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22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87"/>
      <c r="B27" s="88"/>
      <c r="C27" s="87"/>
      <c r="D27" s="87"/>
      <c r="E27" s="178" t="s">
        <v>1</v>
      </c>
      <c r="F27" s="178"/>
      <c r="G27" s="178"/>
      <c r="H27" s="178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0" t="s">
        <v>30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33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1" t="s">
        <v>34</v>
      </c>
      <c r="E33" s="24" t="s">
        <v>35</v>
      </c>
      <c r="F33" s="92">
        <f>ROUND((SUM(BE120:BE157)),  2)</f>
        <v>0</v>
      </c>
      <c r="G33" s="29"/>
      <c r="H33" s="29"/>
      <c r="I33" s="93">
        <v>0.2</v>
      </c>
      <c r="J33" s="92">
        <f>ROUND(((SUM(BE120:BE157))*I33),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92">
        <f>ROUND((SUM(BF120:BF157)),  2)</f>
        <v>0</v>
      </c>
      <c r="G34" s="29"/>
      <c r="H34" s="29"/>
      <c r="I34" s="93">
        <v>0.2</v>
      </c>
      <c r="J34" s="92">
        <f>ROUND(((SUM(BF120:BF157))*I34),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92">
        <f>ROUND((SUM(BG120:BG157)),  2)</f>
        <v>0</v>
      </c>
      <c r="G35" s="29"/>
      <c r="H35" s="29"/>
      <c r="I35" s="93">
        <v>0.2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92">
        <f>ROUND((SUM(BH120:BH157)),  2)</f>
        <v>0</v>
      </c>
      <c r="G36" s="29"/>
      <c r="H36" s="29"/>
      <c r="I36" s="93">
        <v>0.2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92">
        <f>ROUND((SUM(BI120:BI157)),  2)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4"/>
      <c r="D39" s="95" t="s">
        <v>40</v>
      </c>
      <c r="E39" s="57"/>
      <c r="F39" s="57"/>
      <c r="G39" s="96" t="s">
        <v>41</v>
      </c>
      <c r="H39" s="97" t="s">
        <v>42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00" t="s">
        <v>46</v>
      </c>
      <c r="G61" s="42" t="s">
        <v>45</v>
      </c>
      <c r="H61" s="32"/>
      <c r="I61" s="32"/>
      <c r="J61" s="101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00" t="s">
        <v>46</v>
      </c>
      <c r="G76" s="42" t="s">
        <v>45</v>
      </c>
      <c r="H76" s="32"/>
      <c r="I76" s="32"/>
      <c r="J76" s="101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07" t="str">
        <f>E7</f>
        <v>Úprava priestorov VZK500_AOS</v>
      </c>
      <c r="F85" s="208"/>
      <c r="G85" s="208"/>
      <c r="H85" s="208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>SO 03 - Rozvod pary a kondenzátu</v>
      </c>
      <c r="F87" s="206"/>
      <c r="G87" s="206"/>
      <c r="H87" s="20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16</v>
      </c>
      <c r="D89" s="29"/>
      <c r="E89" s="29"/>
      <c r="F89" s="22" t="str">
        <f>F12</f>
        <v xml:space="preserve"> </v>
      </c>
      <c r="G89" s="29"/>
      <c r="H89" s="29"/>
      <c r="I89" s="24" t="s">
        <v>18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19</v>
      </c>
      <c r="D91" s="29"/>
      <c r="E91" s="29"/>
      <c r="F91" s="22" t="str">
        <f>E15</f>
        <v>Akadémia ozbrojených síl gen.M.R.Štefánika</v>
      </c>
      <c r="G91" s="29"/>
      <c r="H91" s="29"/>
      <c r="I91" s="24" t="s">
        <v>25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23</v>
      </c>
      <c r="D92" s="29"/>
      <c r="E92" s="29"/>
      <c r="F92" s="22" t="str">
        <f>IF(E18="","",E18)</f>
        <v>Vyplň údaj</v>
      </c>
      <c r="G92" s="29"/>
      <c r="H92" s="29"/>
      <c r="I92" s="24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2" t="s">
        <v>84</v>
      </c>
      <c r="D94" s="94"/>
      <c r="E94" s="94"/>
      <c r="F94" s="94"/>
      <c r="G94" s="94"/>
      <c r="H94" s="94"/>
      <c r="I94" s="94"/>
      <c r="J94" s="103" t="s">
        <v>85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4" t="s">
        <v>86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87</v>
      </c>
    </row>
    <row r="97" spans="1:31" s="9" customFormat="1" ht="24.95" customHeight="1">
      <c r="B97" s="105"/>
      <c r="D97" s="106" t="s">
        <v>88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1:31" s="9" customFormat="1" ht="24.95" customHeight="1">
      <c r="B98" s="105"/>
      <c r="D98" s="106" t="s">
        <v>89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1:31" s="10" customFormat="1" ht="19.899999999999999" customHeight="1">
      <c r="B99" s="109"/>
      <c r="D99" s="110" t="s">
        <v>90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1:31" s="10" customFormat="1" ht="19.899999999999999" customHeight="1">
      <c r="B100" s="109"/>
      <c r="D100" s="110" t="s">
        <v>91</v>
      </c>
      <c r="E100" s="111"/>
      <c r="F100" s="111"/>
      <c r="G100" s="111"/>
      <c r="H100" s="111"/>
      <c r="I100" s="111"/>
      <c r="J100" s="112">
        <f>J150</f>
        <v>0</v>
      </c>
      <c r="L100" s="109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92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13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07" t="str">
        <f>E7</f>
        <v>Úprava priestorov VZK500_AOS</v>
      </c>
      <c r="F110" s="208"/>
      <c r="G110" s="208"/>
      <c r="H110" s="208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81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93" t="str">
        <f>E9</f>
        <v>SO 03 - Rozvod pary a kondenzátu</v>
      </c>
      <c r="F112" s="206"/>
      <c r="G112" s="206"/>
      <c r="H112" s="206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16</v>
      </c>
      <c r="D114" s="29"/>
      <c r="E114" s="29"/>
      <c r="F114" s="22" t="str">
        <f>F12</f>
        <v xml:space="preserve"> </v>
      </c>
      <c r="G114" s="29"/>
      <c r="H114" s="29"/>
      <c r="I114" s="24" t="s">
        <v>18</v>
      </c>
      <c r="J114" s="52" t="str">
        <f>IF(J12="","",J12)</f>
        <v/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19</v>
      </c>
      <c r="D116" s="29"/>
      <c r="E116" s="29"/>
      <c r="F116" s="22" t="str">
        <f>E15</f>
        <v>Akadémia ozbrojených síl gen.M.R.Štefánika</v>
      </c>
      <c r="G116" s="29"/>
      <c r="H116" s="29"/>
      <c r="I116" s="24" t="s">
        <v>25</v>
      </c>
      <c r="J116" s="27" t="str">
        <f>E21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23</v>
      </c>
      <c r="D117" s="29"/>
      <c r="E117" s="29"/>
      <c r="F117" s="22" t="str">
        <f>IF(E18="","",E18)</f>
        <v>Vyplň údaj</v>
      </c>
      <c r="G117" s="29"/>
      <c r="H117" s="29"/>
      <c r="I117" s="24" t="s">
        <v>28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3"/>
      <c r="B119" s="114"/>
      <c r="C119" s="115" t="s">
        <v>93</v>
      </c>
      <c r="D119" s="116" t="s">
        <v>55</v>
      </c>
      <c r="E119" s="116" t="s">
        <v>51</v>
      </c>
      <c r="F119" s="116" t="s">
        <v>52</v>
      </c>
      <c r="G119" s="116" t="s">
        <v>94</v>
      </c>
      <c r="H119" s="116" t="s">
        <v>95</v>
      </c>
      <c r="I119" s="116" t="s">
        <v>96</v>
      </c>
      <c r="J119" s="117" t="s">
        <v>85</v>
      </c>
      <c r="K119" s="118" t="s">
        <v>97</v>
      </c>
      <c r="L119" s="119"/>
      <c r="M119" s="59" t="s">
        <v>1</v>
      </c>
      <c r="N119" s="60" t="s">
        <v>34</v>
      </c>
      <c r="O119" s="60" t="s">
        <v>98</v>
      </c>
      <c r="P119" s="60" t="s">
        <v>99</v>
      </c>
      <c r="Q119" s="60" t="s">
        <v>100</v>
      </c>
      <c r="R119" s="60" t="s">
        <v>101</v>
      </c>
      <c r="S119" s="60" t="s">
        <v>102</v>
      </c>
      <c r="T119" s="61" t="s">
        <v>103</v>
      </c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</row>
    <row r="120" spans="1:65" s="2" customFormat="1" ht="22.9" customHeight="1">
      <c r="A120" s="29"/>
      <c r="B120" s="30"/>
      <c r="C120" s="66" t="s">
        <v>86</v>
      </c>
      <c r="D120" s="29"/>
      <c r="E120" s="29"/>
      <c r="F120" s="29"/>
      <c r="G120" s="29"/>
      <c r="H120" s="29"/>
      <c r="I120" s="29"/>
      <c r="J120" s="120">
        <f>BK120</f>
        <v>0</v>
      </c>
      <c r="K120" s="29"/>
      <c r="L120" s="30"/>
      <c r="M120" s="62"/>
      <c r="N120" s="53"/>
      <c r="O120" s="63"/>
      <c r="P120" s="121">
        <f>P121+P122</f>
        <v>0</v>
      </c>
      <c r="Q120" s="63"/>
      <c r="R120" s="121">
        <f>R121+R122</f>
        <v>0</v>
      </c>
      <c r="S120" s="63"/>
      <c r="T120" s="122">
        <f>T121+T122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69</v>
      </c>
      <c r="AU120" s="14" t="s">
        <v>87</v>
      </c>
      <c r="BK120" s="123">
        <f>BK121+BK122</f>
        <v>0</v>
      </c>
    </row>
    <row r="121" spans="1:65" s="12" customFormat="1" ht="25.9" customHeight="1">
      <c r="B121" s="124"/>
      <c r="D121" s="125" t="s">
        <v>69</v>
      </c>
      <c r="E121" s="126" t="s">
        <v>104</v>
      </c>
      <c r="F121" s="126" t="s">
        <v>105</v>
      </c>
      <c r="I121" s="127"/>
      <c r="J121" s="128">
        <f>BK121</f>
        <v>0</v>
      </c>
      <c r="L121" s="124"/>
      <c r="M121" s="129"/>
      <c r="N121" s="130"/>
      <c r="O121" s="130"/>
      <c r="P121" s="131">
        <v>0</v>
      </c>
      <c r="Q121" s="130"/>
      <c r="R121" s="131">
        <v>0</v>
      </c>
      <c r="S121" s="130"/>
      <c r="T121" s="132">
        <v>0</v>
      </c>
      <c r="AR121" s="125" t="s">
        <v>106</v>
      </c>
      <c r="AT121" s="133" t="s">
        <v>69</v>
      </c>
      <c r="AU121" s="133" t="s">
        <v>70</v>
      </c>
      <c r="AY121" s="125" t="s">
        <v>107</v>
      </c>
      <c r="BK121" s="134">
        <v>0</v>
      </c>
    </row>
    <row r="122" spans="1:65" s="12" customFormat="1" ht="25.9" customHeight="1">
      <c r="B122" s="124"/>
      <c r="D122" s="125" t="s">
        <v>69</v>
      </c>
      <c r="E122" s="126" t="s">
        <v>108</v>
      </c>
      <c r="F122" s="126" t="s">
        <v>109</v>
      </c>
      <c r="I122" s="127"/>
      <c r="J122" s="128">
        <f>BK122</f>
        <v>0</v>
      </c>
      <c r="L122" s="124"/>
      <c r="M122" s="129"/>
      <c r="N122" s="130"/>
      <c r="O122" s="130"/>
      <c r="P122" s="131">
        <f>P123+P150</f>
        <v>0</v>
      </c>
      <c r="Q122" s="130"/>
      <c r="R122" s="131">
        <f>R123+R150</f>
        <v>0</v>
      </c>
      <c r="S122" s="130"/>
      <c r="T122" s="132">
        <f>T123+T150</f>
        <v>0</v>
      </c>
      <c r="AR122" s="125" t="s">
        <v>110</v>
      </c>
      <c r="AT122" s="133" t="s">
        <v>69</v>
      </c>
      <c r="AU122" s="133" t="s">
        <v>70</v>
      </c>
      <c r="AY122" s="125" t="s">
        <v>107</v>
      </c>
      <c r="BK122" s="134">
        <f>BK123+BK150</f>
        <v>0</v>
      </c>
    </row>
    <row r="123" spans="1:65" s="12" customFormat="1" ht="22.9" customHeight="1">
      <c r="B123" s="124"/>
      <c r="D123" s="125" t="s">
        <v>69</v>
      </c>
      <c r="E123" s="135" t="s">
        <v>111</v>
      </c>
      <c r="F123" s="135" t="s">
        <v>112</v>
      </c>
      <c r="I123" s="127"/>
      <c r="J123" s="136">
        <f>BK123</f>
        <v>0</v>
      </c>
      <c r="L123" s="124"/>
      <c r="M123" s="129"/>
      <c r="N123" s="130"/>
      <c r="O123" s="130"/>
      <c r="P123" s="131">
        <f>SUM(P124:P149)</f>
        <v>0</v>
      </c>
      <c r="Q123" s="130"/>
      <c r="R123" s="131">
        <f>SUM(R124:R149)</f>
        <v>0</v>
      </c>
      <c r="S123" s="130"/>
      <c r="T123" s="132">
        <f>SUM(T124:T149)</f>
        <v>0</v>
      </c>
      <c r="AR123" s="125" t="s">
        <v>110</v>
      </c>
      <c r="AT123" s="133" t="s">
        <v>69</v>
      </c>
      <c r="AU123" s="133" t="s">
        <v>78</v>
      </c>
      <c r="AY123" s="125" t="s">
        <v>107</v>
      </c>
      <c r="BK123" s="134">
        <f>SUM(BK124:BK149)</f>
        <v>0</v>
      </c>
    </row>
    <row r="124" spans="1:65" s="2" customFormat="1" ht="21.75" customHeight="1">
      <c r="A124" s="29"/>
      <c r="B124" s="137"/>
      <c r="C124" s="138" t="s">
        <v>78</v>
      </c>
      <c r="D124" s="138" t="s">
        <v>113</v>
      </c>
      <c r="E124" s="139" t="s">
        <v>114</v>
      </c>
      <c r="F124" s="140" t="s">
        <v>115</v>
      </c>
      <c r="G124" s="141" t="s">
        <v>116</v>
      </c>
      <c r="H124" s="142">
        <v>15</v>
      </c>
      <c r="I124" s="143"/>
      <c r="J124" s="142">
        <f t="shared" ref="J124:J149" si="0">ROUND(I124*H124,3)</f>
        <v>0</v>
      </c>
      <c r="K124" s="144"/>
      <c r="L124" s="30"/>
      <c r="M124" s="145" t="s">
        <v>1</v>
      </c>
      <c r="N124" s="146" t="s">
        <v>36</v>
      </c>
      <c r="O124" s="55"/>
      <c r="P124" s="147">
        <f t="shared" ref="P124:P149" si="1">O124*H124</f>
        <v>0</v>
      </c>
      <c r="Q124" s="147">
        <v>0</v>
      </c>
      <c r="R124" s="147">
        <f t="shared" ref="R124:R149" si="2">Q124*H124</f>
        <v>0</v>
      </c>
      <c r="S124" s="147">
        <v>0</v>
      </c>
      <c r="T124" s="148">
        <f t="shared" ref="T124:T149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9" t="s">
        <v>117</v>
      </c>
      <c r="AT124" s="149" t="s">
        <v>113</v>
      </c>
      <c r="AU124" s="149" t="s">
        <v>106</v>
      </c>
      <c r="AY124" s="14" t="s">
        <v>107</v>
      </c>
      <c r="BE124" s="150">
        <f t="shared" ref="BE124:BE149" si="4">IF(N124="základná",J124,0)</f>
        <v>0</v>
      </c>
      <c r="BF124" s="150">
        <f t="shared" ref="BF124:BF149" si="5">IF(N124="znížená",J124,0)</f>
        <v>0</v>
      </c>
      <c r="BG124" s="150">
        <f t="shared" ref="BG124:BG149" si="6">IF(N124="zákl. prenesená",J124,0)</f>
        <v>0</v>
      </c>
      <c r="BH124" s="150">
        <f t="shared" ref="BH124:BH149" si="7">IF(N124="zníž. prenesená",J124,0)</f>
        <v>0</v>
      </c>
      <c r="BI124" s="150">
        <f t="shared" ref="BI124:BI149" si="8">IF(N124="nulová",J124,0)</f>
        <v>0</v>
      </c>
      <c r="BJ124" s="14" t="s">
        <v>106</v>
      </c>
      <c r="BK124" s="151">
        <f t="shared" ref="BK124:BK149" si="9">ROUND(I124*H124,3)</f>
        <v>0</v>
      </c>
      <c r="BL124" s="14" t="s">
        <v>117</v>
      </c>
      <c r="BM124" s="149" t="s">
        <v>106</v>
      </c>
    </row>
    <row r="125" spans="1:65" s="2" customFormat="1" ht="21.75" customHeight="1">
      <c r="A125" s="29"/>
      <c r="B125" s="137"/>
      <c r="C125" s="152" t="s">
        <v>106</v>
      </c>
      <c r="D125" s="152" t="s">
        <v>108</v>
      </c>
      <c r="E125" s="153" t="s">
        <v>118</v>
      </c>
      <c r="F125" s="154" t="s">
        <v>119</v>
      </c>
      <c r="G125" s="155" t="s">
        <v>116</v>
      </c>
      <c r="H125" s="156">
        <v>15.45</v>
      </c>
      <c r="I125" s="157"/>
      <c r="J125" s="156">
        <f t="shared" si="0"/>
        <v>0</v>
      </c>
      <c r="K125" s="158"/>
      <c r="L125" s="159"/>
      <c r="M125" s="160" t="s">
        <v>1</v>
      </c>
      <c r="N125" s="161" t="s">
        <v>36</v>
      </c>
      <c r="O125" s="55"/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9" t="s">
        <v>120</v>
      </c>
      <c r="AT125" s="149" t="s">
        <v>108</v>
      </c>
      <c r="AU125" s="149" t="s">
        <v>106</v>
      </c>
      <c r="AY125" s="14" t="s">
        <v>107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4" t="s">
        <v>106</v>
      </c>
      <c r="BK125" s="151">
        <f t="shared" si="9"/>
        <v>0</v>
      </c>
      <c r="BL125" s="14" t="s">
        <v>117</v>
      </c>
      <c r="BM125" s="149" t="s">
        <v>121</v>
      </c>
    </row>
    <row r="126" spans="1:65" s="2" customFormat="1" ht="21.75" customHeight="1">
      <c r="A126" s="29"/>
      <c r="B126" s="137"/>
      <c r="C126" s="138" t="s">
        <v>110</v>
      </c>
      <c r="D126" s="138" t="s">
        <v>113</v>
      </c>
      <c r="E126" s="139" t="s">
        <v>122</v>
      </c>
      <c r="F126" s="140" t="s">
        <v>123</v>
      </c>
      <c r="G126" s="141" t="s">
        <v>116</v>
      </c>
      <c r="H126" s="142">
        <v>26</v>
      </c>
      <c r="I126" s="143"/>
      <c r="J126" s="142">
        <f t="shared" si="0"/>
        <v>0</v>
      </c>
      <c r="K126" s="144"/>
      <c r="L126" s="30"/>
      <c r="M126" s="145" t="s">
        <v>1</v>
      </c>
      <c r="N126" s="146" t="s">
        <v>36</v>
      </c>
      <c r="O126" s="55"/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9" t="s">
        <v>117</v>
      </c>
      <c r="AT126" s="149" t="s">
        <v>113</v>
      </c>
      <c r="AU126" s="149" t="s">
        <v>106</v>
      </c>
      <c r="AY126" s="14" t="s">
        <v>107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4" t="s">
        <v>106</v>
      </c>
      <c r="BK126" s="151">
        <f t="shared" si="9"/>
        <v>0</v>
      </c>
      <c r="BL126" s="14" t="s">
        <v>117</v>
      </c>
      <c r="BM126" s="149" t="s">
        <v>124</v>
      </c>
    </row>
    <row r="127" spans="1:65" s="2" customFormat="1" ht="21.75" customHeight="1">
      <c r="A127" s="29"/>
      <c r="B127" s="137"/>
      <c r="C127" s="152" t="s">
        <v>121</v>
      </c>
      <c r="D127" s="152" t="s">
        <v>108</v>
      </c>
      <c r="E127" s="153" t="s">
        <v>125</v>
      </c>
      <c r="F127" s="154" t="s">
        <v>126</v>
      </c>
      <c r="G127" s="155" t="s">
        <v>116</v>
      </c>
      <c r="H127" s="156">
        <v>26</v>
      </c>
      <c r="I127" s="157"/>
      <c r="J127" s="156">
        <f t="shared" si="0"/>
        <v>0</v>
      </c>
      <c r="K127" s="158"/>
      <c r="L127" s="159"/>
      <c r="M127" s="160" t="s">
        <v>1</v>
      </c>
      <c r="N127" s="161" t="s">
        <v>36</v>
      </c>
      <c r="O127" s="55"/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9" t="s">
        <v>120</v>
      </c>
      <c r="AT127" s="149" t="s">
        <v>108</v>
      </c>
      <c r="AU127" s="149" t="s">
        <v>106</v>
      </c>
      <c r="AY127" s="14" t="s">
        <v>107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4" t="s">
        <v>106</v>
      </c>
      <c r="BK127" s="151">
        <f t="shared" si="9"/>
        <v>0</v>
      </c>
      <c r="BL127" s="14" t="s">
        <v>117</v>
      </c>
      <c r="BM127" s="149" t="s">
        <v>127</v>
      </c>
    </row>
    <row r="128" spans="1:65" s="2" customFormat="1" ht="21.75" customHeight="1">
      <c r="A128" s="29"/>
      <c r="B128" s="137"/>
      <c r="C128" s="138" t="s">
        <v>128</v>
      </c>
      <c r="D128" s="138" t="s">
        <v>113</v>
      </c>
      <c r="E128" s="139" t="s">
        <v>129</v>
      </c>
      <c r="F128" s="140" t="s">
        <v>130</v>
      </c>
      <c r="G128" s="141" t="s">
        <v>131</v>
      </c>
      <c r="H128" s="142">
        <v>3</v>
      </c>
      <c r="I128" s="143"/>
      <c r="J128" s="142">
        <f t="shared" si="0"/>
        <v>0</v>
      </c>
      <c r="K128" s="144"/>
      <c r="L128" s="30"/>
      <c r="M128" s="145" t="s">
        <v>1</v>
      </c>
      <c r="N128" s="146" t="s">
        <v>36</v>
      </c>
      <c r="O128" s="55"/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117</v>
      </c>
      <c r="AT128" s="149" t="s">
        <v>113</v>
      </c>
      <c r="AU128" s="149" t="s">
        <v>106</v>
      </c>
      <c r="AY128" s="14" t="s">
        <v>107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4" t="s">
        <v>106</v>
      </c>
      <c r="BK128" s="151">
        <f t="shared" si="9"/>
        <v>0</v>
      </c>
      <c r="BL128" s="14" t="s">
        <v>117</v>
      </c>
      <c r="BM128" s="149" t="s">
        <v>132</v>
      </c>
    </row>
    <row r="129" spans="1:65" s="2" customFormat="1" ht="16.5" customHeight="1">
      <c r="A129" s="29"/>
      <c r="B129" s="137"/>
      <c r="C129" s="138" t="s">
        <v>124</v>
      </c>
      <c r="D129" s="138" t="s">
        <v>113</v>
      </c>
      <c r="E129" s="139" t="s">
        <v>133</v>
      </c>
      <c r="F129" s="140" t="s">
        <v>134</v>
      </c>
      <c r="G129" s="141" t="s">
        <v>131</v>
      </c>
      <c r="H129" s="142">
        <v>1</v>
      </c>
      <c r="I129" s="143"/>
      <c r="J129" s="142">
        <f t="shared" si="0"/>
        <v>0</v>
      </c>
      <c r="K129" s="144"/>
      <c r="L129" s="30"/>
      <c r="M129" s="145" t="s">
        <v>1</v>
      </c>
      <c r="N129" s="146" t="s">
        <v>36</v>
      </c>
      <c r="O129" s="55"/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9" t="s">
        <v>117</v>
      </c>
      <c r="AT129" s="149" t="s">
        <v>113</v>
      </c>
      <c r="AU129" s="149" t="s">
        <v>106</v>
      </c>
      <c r="AY129" s="14" t="s">
        <v>107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4" t="s">
        <v>106</v>
      </c>
      <c r="BK129" s="151">
        <f t="shared" si="9"/>
        <v>0</v>
      </c>
      <c r="BL129" s="14" t="s">
        <v>117</v>
      </c>
      <c r="BM129" s="149" t="s">
        <v>135</v>
      </c>
    </row>
    <row r="130" spans="1:65" s="2" customFormat="1" ht="21.75" customHeight="1">
      <c r="A130" s="29"/>
      <c r="B130" s="137"/>
      <c r="C130" s="138" t="s">
        <v>136</v>
      </c>
      <c r="D130" s="138" t="s">
        <v>113</v>
      </c>
      <c r="E130" s="139" t="s">
        <v>137</v>
      </c>
      <c r="F130" s="140" t="s">
        <v>138</v>
      </c>
      <c r="G130" s="141" t="s">
        <v>131</v>
      </c>
      <c r="H130" s="142">
        <v>8</v>
      </c>
      <c r="I130" s="143"/>
      <c r="J130" s="142">
        <f t="shared" si="0"/>
        <v>0</v>
      </c>
      <c r="K130" s="144"/>
      <c r="L130" s="30"/>
      <c r="M130" s="145" t="s">
        <v>1</v>
      </c>
      <c r="N130" s="146" t="s">
        <v>36</v>
      </c>
      <c r="O130" s="55"/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117</v>
      </c>
      <c r="AT130" s="149" t="s">
        <v>113</v>
      </c>
      <c r="AU130" s="149" t="s">
        <v>106</v>
      </c>
      <c r="AY130" s="14" t="s">
        <v>107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4" t="s">
        <v>106</v>
      </c>
      <c r="BK130" s="151">
        <f t="shared" si="9"/>
        <v>0</v>
      </c>
      <c r="BL130" s="14" t="s">
        <v>117</v>
      </c>
      <c r="BM130" s="149" t="s">
        <v>139</v>
      </c>
    </row>
    <row r="131" spans="1:65" s="2" customFormat="1" ht="16.5" customHeight="1">
      <c r="A131" s="29"/>
      <c r="B131" s="137"/>
      <c r="C131" s="152" t="s">
        <v>127</v>
      </c>
      <c r="D131" s="152" t="s">
        <v>108</v>
      </c>
      <c r="E131" s="153" t="s">
        <v>140</v>
      </c>
      <c r="F131" s="154" t="s">
        <v>141</v>
      </c>
      <c r="G131" s="155" t="s">
        <v>131</v>
      </c>
      <c r="H131" s="156">
        <v>8</v>
      </c>
      <c r="I131" s="157"/>
      <c r="J131" s="156">
        <f t="shared" si="0"/>
        <v>0</v>
      </c>
      <c r="K131" s="158"/>
      <c r="L131" s="159"/>
      <c r="M131" s="160" t="s">
        <v>1</v>
      </c>
      <c r="N131" s="161" t="s">
        <v>36</v>
      </c>
      <c r="O131" s="55"/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120</v>
      </c>
      <c r="AT131" s="149" t="s">
        <v>108</v>
      </c>
      <c r="AU131" s="149" t="s">
        <v>106</v>
      </c>
      <c r="AY131" s="14" t="s">
        <v>107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4" t="s">
        <v>106</v>
      </c>
      <c r="BK131" s="151">
        <f t="shared" si="9"/>
        <v>0</v>
      </c>
      <c r="BL131" s="14" t="s">
        <v>117</v>
      </c>
      <c r="BM131" s="149" t="s">
        <v>142</v>
      </c>
    </row>
    <row r="132" spans="1:65" s="2" customFormat="1" ht="21.75" customHeight="1">
      <c r="A132" s="29"/>
      <c r="B132" s="137"/>
      <c r="C132" s="138" t="s">
        <v>143</v>
      </c>
      <c r="D132" s="138" t="s">
        <v>113</v>
      </c>
      <c r="E132" s="139" t="s">
        <v>137</v>
      </c>
      <c r="F132" s="140" t="s">
        <v>138</v>
      </c>
      <c r="G132" s="141" t="s">
        <v>131</v>
      </c>
      <c r="H132" s="142">
        <v>2</v>
      </c>
      <c r="I132" s="143"/>
      <c r="J132" s="142">
        <f t="shared" si="0"/>
        <v>0</v>
      </c>
      <c r="K132" s="144"/>
      <c r="L132" s="30"/>
      <c r="M132" s="145" t="s">
        <v>1</v>
      </c>
      <c r="N132" s="146" t="s">
        <v>36</v>
      </c>
      <c r="O132" s="55"/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117</v>
      </c>
      <c r="AT132" s="149" t="s">
        <v>113</v>
      </c>
      <c r="AU132" s="149" t="s">
        <v>106</v>
      </c>
      <c r="AY132" s="14" t="s">
        <v>107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4" t="s">
        <v>106</v>
      </c>
      <c r="BK132" s="151">
        <f t="shared" si="9"/>
        <v>0</v>
      </c>
      <c r="BL132" s="14" t="s">
        <v>117</v>
      </c>
      <c r="BM132" s="149" t="s">
        <v>144</v>
      </c>
    </row>
    <row r="133" spans="1:65" s="2" customFormat="1" ht="21.75" customHeight="1">
      <c r="A133" s="29"/>
      <c r="B133" s="137"/>
      <c r="C133" s="152" t="s">
        <v>132</v>
      </c>
      <c r="D133" s="152" t="s">
        <v>108</v>
      </c>
      <c r="E133" s="153" t="s">
        <v>145</v>
      </c>
      <c r="F133" s="154" t="s">
        <v>146</v>
      </c>
      <c r="G133" s="155" t="s">
        <v>131</v>
      </c>
      <c r="H133" s="156">
        <v>2</v>
      </c>
      <c r="I133" s="157"/>
      <c r="J133" s="156">
        <f t="shared" si="0"/>
        <v>0</v>
      </c>
      <c r="K133" s="158"/>
      <c r="L133" s="159"/>
      <c r="M133" s="160" t="s">
        <v>1</v>
      </c>
      <c r="N133" s="161" t="s">
        <v>36</v>
      </c>
      <c r="O133" s="55"/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120</v>
      </c>
      <c r="AT133" s="149" t="s">
        <v>108</v>
      </c>
      <c r="AU133" s="149" t="s">
        <v>106</v>
      </c>
      <c r="AY133" s="14" t="s">
        <v>107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4" t="s">
        <v>106</v>
      </c>
      <c r="BK133" s="151">
        <f t="shared" si="9"/>
        <v>0</v>
      </c>
      <c r="BL133" s="14" t="s">
        <v>117</v>
      </c>
      <c r="BM133" s="149" t="s">
        <v>7</v>
      </c>
    </row>
    <row r="134" spans="1:65" s="2" customFormat="1" ht="16.5" customHeight="1">
      <c r="A134" s="29"/>
      <c r="B134" s="137"/>
      <c r="C134" s="138" t="s">
        <v>147</v>
      </c>
      <c r="D134" s="138" t="s">
        <v>113</v>
      </c>
      <c r="E134" s="139" t="s">
        <v>148</v>
      </c>
      <c r="F134" s="140" t="s">
        <v>149</v>
      </c>
      <c r="G134" s="141" t="s">
        <v>150</v>
      </c>
      <c r="H134" s="142">
        <v>2</v>
      </c>
      <c r="I134" s="143"/>
      <c r="J134" s="142">
        <f t="shared" si="0"/>
        <v>0</v>
      </c>
      <c r="K134" s="144"/>
      <c r="L134" s="30"/>
      <c r="M134" s="145" t="s">
        <v>1</v>
      </c>
      <c r="N134" s="146" t="s">
        <v>36</v>
      </c>
      <c r="O134" s="55"/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117</v>
      </c>
      <c r="AT134" s="149" t="s">
        <v>113</v>
      </c>
      <c r="AU134" s="149" t="s">
        <v>106</v>
      </c>
      <c r="AY134" s="14" t="s">
        <v>107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4" t="s">
        <v>106</v>
      </c>
      <c r="BK134" s="151">
        <f t="shared" si="9"/>
        <v>0</v>
      </c>
      <c r="BL134" s="14" t="s">
        <v>117</v>
      </c>
      <c r="BM134" s="149" t="s">
        <v>151</v>
      </c>
    </row>
    <row r="135" spans="1:65" s="2" customFormat="1" ht="16.5" customHeight="1">
      <c r="A135" s="29"/>
      <c r="B135" s="137"/>
      <c r="C135" s="138" t="s">
        <v>135</v>
      </c>
      <c r="D135" s="138" t="s">
        <v>113</v>
      </c>
      <c r="E135" s="139" t="s">
        <v>152</v>
      </c>
      <c r="F135" s="140" t="s">
        <v>153</v>
      </c>
      <c r="G135" s="141" t="s">
        <v>150</v>
      </c>
      <c r="H135" s="142">
        <v>1</v>
      </c>
      <c r="I135" s="143"/>
      <c r="J135" s="142">
        <f t="shared" si="0"/>
        <v>0</v>
      </c>
      <c r="K135" s="144"/>
      <c r="L135" s="30"/>
      <c r="M135" s="145" t="s">
        <v>1</v>
      </c>
      <c r="N135" s="146" t="s">
        <v>36</v>
      </c>
      <c r="O135" s="55"/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117</v>
      </c>
      <c r="AT135" s="149" t="s">
        <v>113</v>
      </c>
      <c r="AU135" s="149" t="s">
        <v>106</v>
      </c>
      <c r="AY135" s="14" t="s">
        <v>107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4" t="s">
        <v>106</v>
      </c>
      <c r="BK135" s="151">
        <f t="shared" si="9"/>
        <v>0</v>
      </c>
      <c r="BL135" s="14" t="s">
        <v>117</v>
      </c>
      <c r="BM135" s="149" t="s">
        <v>154</v>
      </c>
    </row>
    <row r="136" spans="1:65" s="2" customFormat="1" ht="21.75" customHeight="1">
      <c r="A136" s="29"/>
      <c r="B136" s="137"/>
      <c r="C136" s="152" t="s">
        <v>155</v>
      </c>
      <c r="D136" s="152" t="s">
        <v>108</v>
      </c>
      <c r="E136" s="153" t="s">
        <v>156</v>
      </c>
      <c r="F136" s="154" t="s">
        <v>157</v>
      </c>
      <c r="G136" s="155" t="s">
        <v>131</v>
      </c>
      <c r="H136" s="156">
        <v>2</v>
      </c>
      <c r="I136" s="157"/>
      <c r="J136" s="156">
        <f t="shared" si="0"/>
        <v>0</v>
      </c>
      <c r="K136" s="158"/>
      <c r="L136" s="159"/>
      <c r="M136" s="160" t="s">
        <v>1</v>
      </c>
      <c r="N136" s="161" t="s">
        <v>36</v>
      </c>
      <c r="O136" s="55"/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120</v>
      </c>
      <c r="AT136" s="149" t="s">
        <v>108</v>
      </c>
      <c r="AU136" s="149" t="s">
        <v>106</v>
      </c>
      <c r="AY136" s="14" t="s">
        <v>107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4" t="s">
        <v>106</v>
      </c>
      <c r="BK136" s="151">
        <f t="shared" si="9"/>
        <v>0</v>
      </c>
      <c r="BL136" s="14" t="s">
        <v>117</v>
      </c>
      <c r="BM136" s="149" t="s">
        <v>158</v>
      </c>
    </row>
    <row r="137" spans="1:65" s="2" customFormat="1" ht="21.75" customHeight="1">
      <c r="A137" s="29"/>
      <c r="B137" s="137"/>
      <c r="C137" s="152" t="s">
        <v>139</v>
      </c>
      <c r="D137" s="152" t="s">
        <v>108</v>
      </c>
      <c r="E137" s="153" t="s">
        <v>159</v>
      </c>
      <c r="F137" s="154" t="s">
        <v>160</v>
      </c>
      <c r="G137" s="155" t="s">
        <v>131</v>
      </c>
      <c r="H137" s="156">
        <v>2</v>
      </c>
      <c r="I137" s="157"/>
      <c r="J137" s="156">
        <f t="shared" si="0"/>
        <v>0</v>
      </c>
      <c r="K137" s="158"/>
      <c r="L137" s="159"/>
      <c r="M137" s="160" t="s">
        <v>1</v>
      </c>
      <c r="N137" s="161" t="s">
        <v>36</v>
      </c>
      <c r="O137" s="55"/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9" t="s">
        <v>120</v>
      </c>
      <c r="AT137" s="149" t="s">
        <v>108</v>
      </c>
      <c r="AU137" s="149" t="s">
        <v>106</v>
      </c>
      <c r="AY137" s="14" t="s">
        <v>107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4" t="s">
        <v>106</v>
      </c>
      <c r="BK137" s="151">
        <f t="shared" si="9"/>
        <v>0</v>
      </c>
      <c r="BL137" s="14" t="s">
        <v>117</v>
      </c>
      <c r="BM137" s="149" t="s">
        <v>161</v>
      </c>
    </row>
    <row r="138" spans="1:65" s="2" customFormat="1" ht="16.5" customHeight="1">
      <c r="A138" s="29"/>
      <c r="B138" s="137"/>
      <c r="C138" s="138" t="s">
        <v>162</v>
      </c>
      <c r="D138" s="138" t="s">
        <v>113</v>
      </c>
      <c r="E138" s="139" t="s">
        <v>163</v>
      </c>
      <c r="F138" s="140" t="s">
        <v>164</v>
      </c>
      <c r="G138" s="141" t="s">
        <v>131</v>
      </c>
      <c r="H138" s="142">
        <v>8</v>
      </c>
      <c r="I138" s="143"/>
      <c r="J138" s="142">
        <f t="shared" si="0"/>
        <v>0</v>
      </c>
      <c r="K138" s="144"/>
      <c r="L138" s="30"/>
      <c r="M138" s="145" t="s">
        <v>1</v>
      </c>
      <c r="N138" s="146" t="s">
        <v>36</v>
      </c>
      <c r="O138" s="55"/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9" t="s">
        <v>117</v>
      </c>
      <c r="AT138" s="149" t="s">
        <v>113</v>
      </c>
      <c r="AU138" s="149" t="s">
        <v>106</v>
      </c>
      <c r="AY138" s="14" t="s">
        <v>107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4" t="s">
        <v>106</v>
      </c>
      <c r="BK138" s="151">
        <f t="shared" si="9"/>
        <v>0</v>
      </c>
      <c r="BL138" s="14" t="s">
        <v>117</v>
      </c>
      <c r="BM138" s="149" t="s">
        <v>165</v>
      </c>
    </row>
    <row r="139" spans="1:65" s="2" customFormat="1" ht="16.5" customHeight="1">
      <c r="A139" s="29"/>
      <c r="B139" s="137"/>
      <c r="C139" s="152" t="s">
        <v>142</v>
      </c>
      <c r="D139" s="152" t="s">
        <v>108</v>
      </c>
      <c r="E139" s="153" t="s">
        <v>166</v>
      </c>
      <c r="F139" s="154" t="s">
        <v>167</v>
      </c>
      <c r="G139" s="155" t="s">
        <v>131</v>
      </c>
      <c r="H139" s="156">
        <v>8</v>
      </c>
      <c r="I139" s="157"/>
      <c r="J139" s="156">
        <f t="shared" si="0"/>
        <v>0</v>
      </c>
      <c r="K139" s="158"/>
      <c r="L139" s="159"/>
      <c r="M139" s="160" t="s">
        <v>1</v>
      </c>
      <c r="N139" s="161" t="s">
        <v>36</v>
      </c>
      <c r="O139" s="55"/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9" t="s">
        <v>120</v>
      </c>
      <c r="AT139" s="149" t="s">
        <v>108</v>
      </c>
      <c r="AU139" s="149" t="s">
        <v>106</v>
      </c>
      <c r="AY139" s="14" t="s">
        <v>107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4" t="s">
        <v>106</v>
      </c>
      <c r="BK139" s="151">
        <f t="shared" si="9"/>
        <v>0</v>
      </c>
      <c r="BL139" s="14" t="s">
        <v>117</v>
      </c>
      <c r="BM139" s="149" t="s">
        <v>168</v>
      </c>
    </row>
    <row r="140" spans="1:65" s="2" customFormat="1" ht="16.5" customHeight="1">
      <c r="A140" s="29"/>
      <c r="B140" s="137"/>
      <c r="C140" s="138" t="s">
        <v>169</v>
      </c>
      <c r="D140" s="138" t="s">
        <v>113</v>
      </c>
      <c r="E140" s="139" t="s">
        <v>163</v>
      </c>
      <c r="F140" s="140" t="s">
        <v>164</v>
      </c>
      <c r="G140" s="141" t="s">
        <v>131</v>
      </c>
      <c r="H140" s="142">
        <v>6</v>
      </c>
      <c r="I140" s="143"/>
      <c r="J140" s="142">
        <f t="shared" si="0"/>
        <v>0</v>
      </c>
      <c r="K140" s="144"/>
      <c r="L140" s="30"/>
      <c r="M140" s="145" t="s">
        <v>1</v>
      </c>
      <c r="N140" s="146" t="s">
        <v>36</v>
      </c>
      <c r="O140" s="55"/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117</v>
      </c>
      <c r="AT140" s="149" t="s">
        <v>113</v>
      </c>
      <c r="AU140" s="149" t="s">
        <v>106</v>
      </c>
      <c r="AY140" s="14" t="s">
        <v>107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4" t="s">
        <v>106</v>
      </c>
      <c r="BK140" s="151">
        <f t="shared" si="9"/>
        <v>0</v>
      </c>
      <c r="BL140" s="14" t="s">
        <v>117</v>
      </c>
      <c r="BM140" s="149" t="s">
        <v>170</v>
      </c>
    </row>
    <row r="141" spans="1:65" s="2" customFormat="1" ht="21.75" customHeight="1">
      <c r="A141" s="29"/>
      <c r="B141" s="137"/>
      <c r="C141" s="152" t="s">
        <v>144</v>
      </c>
      <c r="D141" s="152" t="s">
        <v>108</v>
      </c>
      <c r="E141" s="153" t="s">
        <v>171</v>
      </c>
      <c r="F141" s="154" t="s">
        <v>172</v>
      </c>
      <c r="G141" s="155" t="s">
        <v>131</v>
      </c>
      <c r="H141" s="156">
        <v>6</v>
      </c>
      <c r="I141" s="157"/>
      <c r="J141" s="156">
        <f t="shared" si="0"/>
        <v>0</v>
      </c>
      <c r="K141" s="158"/>
      <c r="L141" s="159"/>
      <c r="M141" s="160" t="s">
        <v>1</v>
      </c>
      <c r="N141" s="161" t="s">
        <v>36</v>
      </c>
      <c r="O141" s="55"/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9" t="s">
        <v>120</v>
      </c>
      <c r="AT141" s="149" t="s">
        <v>108</v>
      </c>
      <c r="AU141" s="149" t="s">
        <v>106</v>
      </c>
      <c r="AY141" s="14" t="s">
        <v>107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4" t="s">
        <v>106</v>
      </c>
      <c r="BK141" s="151">
        <f t="shared" si="9"/>
        <v>0</v>
      </c>
      <c r="BL141" s="14" t="s">
        <v>117</v>
      </c>
      <c r="BM141" s="149" t="s">
        <v>173</v>
      </c>
    </row>
    <row r="142" spans="1:65" s="2" customFormat="1" ht="16.5" customHeight="1">
      <c r="A142" s="29"/>
      <c r="B142" s="137"/>
      <c r="C142" s="138" t="s">
        <v>174</v>
      </c>
      <c r="D142" s="138" t="s">
        <v>113</v>
      </c>
      <c r="E142" s="139" t="s">
        <v>175</v>
      </c>
      <c r="F142" s="140" t="s">
        <v>176</v>
      </c>
      <c r="G142" s="141" t="s">
        <v>131</v>
      </c>
      <c r="H142" s="142">
        <v>6</v>
      </c>
      <c r="I142" s="143"/>
      <c r="J142" s="142">
        <f t="shared" si="0"/>
        <v>0</v>
      </c>
      <c r="K142" s="144"/>
      <c r="L142" s="30"/>
      <c r="M142" s="145" t="s">
        <v>1</v>
      </c>
      <c r="N142" s="146" t="s">
        <v>36</v>
      </c>
      <c r="O142" s="55"/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117</v>
      </c>
      <c r="AT142" s="149" t="s">
        <v>113</v>
      </c>
      <c r="AU142" s="149" t="s">
        <v>106</v>
      </c>
      <c r="AY142" s="14" t="s">
        <v>107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4" t="s">
        <v>106</v>
      </c>
      <c r="BK142" s="151">
        <f t="shared" si="9"/>
        <v>0</v>
      </c>
      <c r="BL142" s="14" t="s">
        <v>117</v>
      </c>
      <c r="BM142" s="149" t="s">
        <v>177</v>
      </c>
    </row>
    <row r="143" spans="1:65" s="2" customFormat="1" ht="21.75" customHeight="1">
      <c r="A143" s="29"/>
      <c r="B143" s="137"/>
      <c r="C143" s="152" t="s">
        <v>7</v>
      </c>
      <c r="D143" s="152" t="s">
        <v>108</v>
      </c>
      <c r="E143" s="153" t="s">
        <v>178</v>
      </c>
      <c r="F143" s="154" t="s">
        <v>179</v>
      </c>
      <c r="G143" s="155" t="s">
        <v>131</v>
      </c>
      <c r="H143" s="156">
        <v>6</v>
      </c>
      <c r="I143" s="157"/>
      <c r="J143" s="156">
        <f t="shared" si="0"/>
        <v>0</v>
      </c>
      <c r="K143" s="158"/>
      <c r="L143" s="159"/>
      <c r="M143" s="160" t="s">
        <v>1</v>
      </c>
      <c r="N143" s="161" t="s">
        <v>36</v>
      </c>
      <c r="O143" s="55"/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120</v>
      </c>
      <c r="AT143" s="149" t="s">
        <v>108</v>
      </c>
      <c r="AU143" s="149" t="s">
        <v>106</v>
      </c>
      <c r="AY143" s="14" t="s">
        <v>107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4" t="s">
        <v>106</v>
      </c>
      <c r="BK143" s="151">
        <f t="shared" si="9"/>
        <v>0</v>
      </c>
      <c r="BL143" s="14" t="s">
        <v>117</v>
      </c>
      <c r="BM143" s="149" t="s">
        <v>180</v>
      </c>
    </row>
    <row r="144" spans="1:65" s="2" customFormat="1" ht="16.5" customHeight="1">
      <c r="A144" s="29"/>
      <c r="B144" s="137"/>
      <c r="C144" s="152" t="s">
        <v>181</v>
      </c>
      <c r="D144" s="152" t="s">
        <v>108</v>
      </c>
      <c r="E144" s="153" t="s">
        <v>182</v>
      </c>
      <c r="F144" s="154" t="s">
        <v>183</v>
      </c>
      <c r="G144" s="155" t="s">
        <v>184</v>
      </c>
      <c r="H144" s="156">
        <v>21.6</v>
      </c>
      <c r="I144" s="157"/>
      <c r="J144" s="156">
        <f t="shared" si="0"/>
        <v>0</v>
      </c>
      <c r="K144" s="158"/>
      <c r="L144" s="159"/>
      <c r="M144" s="160" t="s">
        <v>1</v>
      </c>
      <c r="N144" s="161" t="s">
        <v>36</v>
      </c>
      <c r="O144" s="55"/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120</v>
      </c>
      <c r="AT144" s="149" t="s">
        <v>108</v>
      </c>
      <c r="AU144" s="149" t="s">
        <v>106</v>
      </c>
      <c r="AY144" s="14" t="s">
        <v>107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4" t="s">
        <v>106</v>
      </c>
      <c r="BK144" s="151">
        <f t="shared" si="9"/>
        <v>0</v>
      </c>
      <c r="BL144" s="14" t="s">
        <v>117</v>
      </c>
      <c r="BM144" s="149" t="s">
        <v>185</v>
      </c>
    </row>
    <row r="145" spans="1:65" s="2" customFormat="1" ht="21.75" customHeight="1">
      <c r="A145" s="29"/>
      <c r="B145" s="137"/>
      <c r="C145" s="138" t="s">
        <v>151</v>
      </c>
      <c r="D145" s="138" t="s">
        <v>113</v>
      </c>
      <c r="E145" s="139" t="s">
        <v>186</v>
      </c>
      <c r="F145" s="140" t="s">
        <v>187</v>
      </c>
      <c r="G145" s="141" t="s">
        <v>116</v>
      </c>
      <c r="H145" s="142">
        <v>26</v>
      </c>
      <c r="I145" s="143"/>
      <c r="J145" s="142">
        <f t="shared" si="0"/>
        <v>0</v>
      </c>
      <c r="K145" s="144"/>
      <c r="L145" s="30"/>
      <c r="M145" s="145" t="s">
        <v>1</v>
      </c>
      <c r="N145" s="146" t="s">
        <v>36</v>
      </c>
      <c r="O145" s="55"/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117</v>
      </c>
      <c r="AT145" s="149" t="s">
        <v>113</v>
      </c>
      <c r="AU145" s="149" t="s">
        <v>106</v>
      </c>
      <c r="AY145" s="14" t="s">
        <v>107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4" t="s">
        <v>106</v>
      </c>
      <c r="BK145" s="151">
        <f t="shared" si="9"/>
        <v>0</v>
      </c>
      <c r="BL145" s="14" t="s">
        <v>117</v>
      </c>
      <c r="BM145" s="149" t="s">
        <v>188</v>
      </c>
    </row>
    <row r="146" spans="1:65" s="2" customFormat="1" ht="33" customHeight="1">
      <c r="A146" s="29"/>
      <c r="B146" s="137"/>
      <c r="C146" s="138" t="s">
        <v>189</v>
      </c>
      <c r="D146" s="138" t="s">
        <v>113</v>
      </c>
      <c r="E146" s="139" t="s">
        <v>190</v>
      </c>
      <c r="F146" s="140" t="s">
        <v>191</v>
      </c>
      <c r="G146" s="141" t="s">
        <v>131</v>
      </c>
      <c r="H146" s="142">
        <v>29</v>
      </c>
      <c r="I146" s="143"/>
      <c r="J146" s="142">
        <f t="shared" si="0"/>
        <v>0</v>
      </c>
      <c r="K146" s="144"/>
      <c r="L146" s="30"/>
      <c r="M146" s="145" t="s">
        <v>1</v>
      </c>
      <c r="N146" s="146" t="s">
        <v>36</v>
      </c>
      <c r="O146" s="55"/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9" t="s">
        <v>117</v>
      </c>
      <c r="AT146" s="149" t="s">
        <v>113</v>
      </c>
      <c r="AU146" s="149" t="s">
        <v>106</v>
      </c>
      <c r="AY146" s="14" t="s">
        <v>107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4" t="s">
        <v>106</v>
      </c>
      <c r="BK146" s="151">
        <f t="shared" si="9"/>
        <v>0</v>
      </c>
      <c r="BL146" s="14" t="s">
        <v>117</v>
      </c>
      <c r="BM146" s="149" t="s">
        <v>192</v>
      </c>
    </row>
    <row r="147" spans="1:65" s="2" customFormat="1" ht="16.5" customHeight="1">
      <c r="A147" s="29"/>
      <c r="B147" s="137"/>
      <c r="C147" s="152" t="s">
        <v>154</v>
      </c>
      <c r="D147" s="152" t="s">
        <v>108</v>
      </c>
      <c r="E147" s="153" t="s">
        <v>193</v>
      </c>
      <c r="F147" s="154" t="s">
        <v>194</v>
      </c>
      <c r="G147" s="155" t="s">
        <v>131</v>
      </c>
      <c r="H147" s="156">
        <v>29</v>
      </c>
      <c r="I147" s="157"/>
      <c r="J147" s="156">
        <f t="shared" si="0"/>
        <v>0</v>
      </c>
      <c r="K147" s="158"/>
      <c r="L147" s="159"/>
      <c r="M147" s="160" t="s">
        <v>1</v>
      </c>
      <c r="N147" s="161" t="s">
        <v>36</v>
      </c>
      <c r="O147" s="55"/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9" t="s">
        <v>120</v>
      </c>
      <c r="AT147" s="149" t="s">
        <v>108</v>
      </c>
      <c r="AU147" s="149" t="s">
        <v>106</v>
      </c>
      <c r="AY147" s="14" t="s">
        <v>107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4" t="s">
        <v>106</v>
      </c>
      <c r="BK147" s="151">
        <f t="shared" si="9"/>
        <v>0</v>
      </c>
      <c r="BL147" s="14" t="s">
        <v>117</v>
      </c>
      <c r="BM147" s="149" t="s">
        <v>195</v>
      </c>
    </row>
    <row r="148" spans="1:65" s="2" customFormat="1" ht="16.5" customHeight="1">
      <c r="A148" s="29"/>
      <c r="B148" s="137"/>
      <c r="C148" s="138" t="s">
        <v>196</v>
      </c>
      <c r="D148" s="138" t="s">
        <v>113</v>
      </c>
      <c r="E148" s="139" t="s">
        <v>197</v>
      </c>
      <c r="F148" s="140" t="s">
        <v>198</v>
      </c>
      <c r="G148" s="141" t="s">
        <v>199</v>
      </c>
      <c r="H148" s="142">
        <v>26</v>
      </c>
      <c r="I148" s="143"/>
      <c r="J148" s="142">
        <f t="shared" si="0"/>
        <v>0</v>
      </c>
      <c r="K148" s="144"/>
      <c r="L148" s="30"/>
      <c r="M148" s="145" t="s">
        <v>1</v>
      </c>
      <c r="N148" s="146" t="s">
        <v>36</v>
      </c>
      <c r="O148" s="55"/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117</v>
      </c>
      <c r="AT148" s="149" t="s">
        <v>113</v>
      </c>
      <c r="AU148" s="149" t="s">
        <v>106</v>
      </c>
      <c r="AY148" s="14" t="s">
        <v>107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4" t="s">
        <v>106</v>
      </c>
      <c r="BK148" s="151">
        <f t="shared" si="9"/>
        <v>0</v>
      </c>
      <c r="BL148" s="14" t="s">
        <v>117</v>
      </c>
      <c r="BM148" s="149" t="s">
        <v>200</v>
      </c>
    </row>
    <row r="149" spans="1:65" s="2" customFormat="1" ht="21.75" customHeight="1">
      <c r="A149" s="29"/>
      <c r="B149" s="137"/>
      <c r="C149" s="138" t="s">
        <v>158</v>
      </c>
      <c r="D149" s="138" t="s">
        <v>113</v>
      </c>
      <c r="E149" s="139" t="s">
        <v>201</v>
      </c>
      <c r="F149" s="140" t="s">
        <v>202</v>
      </c>
      <c r="G149" s="141" t="s">
        <v>116</v>
      </c>
      <c r="H149" s="142">
        <v>41</v>
      </c>
      <c r="I149" s="143"/>
      <c r="J149" s="142">
        <f t="shared" si="0"/>
        <v>0</v>
      </c>
      <c r="K149" s="144"/>
      <c r="L149" s="30"/>
      <c r="M149" s="145" t="s">
        <v>1</v>
      </c>
      <c r="N149" s="146" t="s">
        <v>36</v>
      </c>
      <c r="O149" s="55"/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9" t="s">
        <v>117</v>
      </c>
      <c r="AT149" s="149" t="s">
        <v>113</v>
      </c>
      <c r="AU149" s="149" t="s">
        <v>106</v>
      </c>
      <c r="AY149" s="14" t="s">
        <v>107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4" t="s">
        <v>106</v>
      </c>
      <c r="BK149" s="151">
        <f t="shared" si="9"/>
        <v>0</v>
      </c>
      <c r="BL149" s="14" t="s">
        <v>117</v>
      </c>
      <c r="BM149" s="149" t="s">
        <v>203</v>
      </c>
    </row>
    <row r="150" spans="1:65" s="12" customFormat="1" ht="22.9" customHeight="1">
      <c r="B150" s="124"/>
      <c r="D150" s="125" t="s">
        <v>69</v>
      </c>
      <c r="E150" s="135" t="s">
        <v>204</v>
      </c>
      <c r="F150" s="135" t="s">
        <v>205</v>
      </c>
      <c r="I150" s="127"/>
      <c r="J150" s="136">
        <f>BK150</f>
        <v>0</v>
      </c>
      <c r="L150" s="124"/>
      <c r="M150" s="129"/>
      <c r="N150" s="130"/>
      <c r="O150" s="130"/>
      <c r="P150" s="131">
        <f>SUM(P151:P157)</f>
        <v>0</v>
      </c>
      <c r="Q150" s="130"/>
      <c r="R150" s="131">
        <f>SUM(R151:R157)</f>
        <v>0</v>
      </c>
      <c r="S150" s="130"/>
      <c r="T150" s="132">
        <f>SUM(T151:T157)</f>
        <v>0</v>
      </c>
      <c r="AR150" s="125" t="s">
        <v>110</v>
      </c>
      <c r="AT150" s="133" t="s">
        <v>69</v>
      </c>
      <c r="AU150" s="133" t="s">
        <v>78</v>
      </c>
      <c r="AY150" s="125" t="s">
        <v>107</v>
      </c>
      <c r="BK150" s="134">
        <f>SUM(BK151:BK157)</f>
        <v>0</v>
      </c>
    </row>
    <row r="151" spans="1:65" s="2" customFormat="1" ht="33" customHeight="1">
      <c r="A151" s="29"/>
      <c r="B151" s="137"/>
      <c r="C151" s="138" t="s">
        <v>206</v>
      </c>
      <c r="D151" s="138" t="s">
        <v>113</v>
      </c>
      <c r="E151" s="139" t="s">
        <v>207</v>
      </c>
      <c r="F151" s="140" t="s">
        <v>208</v>
      </c>
      <c r="G151" s="141" t="s">
        <v>209</v>
      </c>
      <c r="H151" s="142">
        <v>53.1</v>
      </c>
      <c r="I151" s="143"/>
      <c r="J151" s="142">
        <f t="shared" ref="J151:J157" si="10">ROUND(I151*H151,3)</f>
        <v>0</v>
      </c>
      <c r="K151" s="144"/>
      <c r="L151" s="30"/>
      <c r="M151" s="145" t="s">
        <v>1</v>
      </c>
      <c r="N151" s="146" t="s">
        <v>36</v>
      </c>
      <c r="O151" s="55"/>
      <c r="P151" s="147">
        <f t="shared" ref="P151:P157" si="11">O151*H151</f>
        <v>0</v>
      </c>
      <c r="Q151" s="147">
        <v>0</v>
      </c>
      <c r="R151" s="147">
        <f t="shared" ref="R151:R157" si="12">Q151*H151</f>
        <v>0</v>
      </c>
      <c r="S151" s="147">
        <v>0</v>
      </c>
      <c r="T151" s="148">
        <f t="shared" ref="T151:T157" si="1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9" t="s">
        <v>117</v>
      </c>
      <c r="AT151" s="149" t="s">
        <v>113</v>
      </c>
      <c r="AU151" s="149" t="s">
        <v>106</v>
      </c>
      <c r="AY151" s="14" t="s">
        <v>107</v>
      </c>
      <c r="BE151" s="150">
        <f t="shared" ref="BE151:BE157" si="14">IF(N151="základná",J151,0)</f>
        <v>0</v>
      </c>
      <c r="BF151" s="150">
        <f t="shared" ref="BF151:BF157" si="15">IF(N151="znížená",J151,0)</f>
        <v>0</v>
      </c>
      <c r="BG151" s="150">
        <f t="shared" ref="BG151:BG157" si="16">IF(N151="zákl. prenesená",J151,0)</f>
        <v>0</v>
      </c>
      <c r="BH151" s="150">
        <f t="shared" ref="BH151:BH157" si="17">IF(N151="zníž. prenesená",J151,0)</f>
        <v>0</v>
      </c>
      <c r="BI151" s="150">
        <f t="shared" ref="BI151:BI157" si="18">IF(N151="nulová",J151,0)</f>
        <v>0</v>
      </c>
      <c r="BJ151" s="14" t="s">
        <v>106</v>
      </c>
      <c r="BK151" s="151">
        <f t="shared" ref="BK151:BK157" si="19">ROUND(I151*H151,3)</f>
        <v>0</v>
      </c>
      <c r="BL151" s="14" t="s">
        <v>117</v>
      </c>
      <c r="BM151" s="149" t="s">
        <v>210</v>
      </c>
    </row>
    <row r="152" spans="1:65" s="2" customFormat="1" ht="21.75" customHeight="1">
      <c r="A152" s="29"/>
      <c r="B152" s="137"/>
      <c r="C152" s="138" t="s">
        <v>161</v>
      </c>
      <c r="D152" s="138" t="s">
        <v>113</v>
      </c>
      <c r="E152" s="139" t="s">
        <v>211</v>
      </c>
      <c r="F152" s="140" t="s">
        <v>212</v>
      </c>
      <c r="G152" s="141" t="s">
        <v>209</v>
      </c>
      <c r="H152" s="142">
        <v>106.2</v>
      </c>
      <c r="I152" s="143"/>
      <c r="J152" s="142">
        <f t="shared" si="10"/>
        <v>0</v>
      </c>
      <c r="K152" s="144"/>
      <c r="L152" s="30"/>
      <c r="M152" s="145" t="s">
        <v>1</v>
      </c>
      <c r="N152" s="146" t="s">
        <v>36</v>
      </c>
      <c r="O152" s="55"/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9" t="s">
        <v>117</v>
      </c>
      <c r="AT152" s="149" t="s">
        <v>113</v>
      </c>
      <c r="AU152" s="149" t="s">
        <v>106</v>
      </c>
      <c r="AY152" s="14" t="s">
        <v>107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4" t="s">
        <v>106</v>
      </c>
      <c r="BK152" s="151">
        <f t="shared" si="19"/>
        <v>0</v>
      </c>
      <c r="BL152" s="14" t="s">
        <v>117</v>
      </c>
      <c r="BM152" s="149" t="s">
        <v>213</v>
      </c>
    </row>
    <row r="153" spans="1:65" s="2" customFormat="1" ht="21.75" customHeight="1">
      <c r="A153" s="29"/>
      <c r="B153" s="137"/>
      <c r="C153" s="138" t="s">
        <v>214</v>
      </c>
      <c r="D153" s="138" t="s">
        <v>113</v>
      </c>
      <c r="E153" s="139" t="s">
        <v>215</v>
      </c>
      <c r="F153" s="140" t="s">
        <v>216</v>
      </c>
      <c r="G153" s="141" t="s">
        <v>209</v>
      </c>
      <c r="H153" s="142">
        <v>53.1</v>
      </c>
      <c r="I153" s="143"/>
      <c r="J153" s="142">
        <f t="shared" si="10"/>
        <v>0</v>
      </c>
      <c r="K153" s="144"/>
      <c r="L153" s="30"/>
      <c r="M153" s="145" t="s">
        <v>1</v>
      </c>
      <c r="N153" s="146" t="s">
        <v>36</v>
      </c>
      <c r="O153" s="55"/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117</v>
      </c>
      <c r="AT153" s="149" t="s">
        <v>113</v>
      </c>
      <c r="AU153" s="149" t="s">
        <v>106</v>
      </c>
      <c r="AY153" s="14" t="s">
        <v>107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4" t="s">
        <v>106</v>
      </c>
      <c r="BK153" s="151">
        <f t="shared" si="19"/>
        <v>0</v>
      </c>
      <c r="BL153" s="14" t="s">
        <v>117</v>
      </c>
      <c r="BM153" s="149" t="s">
        <v>217</v>
      </c>
    </row>
    <row r="154" spans="1:65" s="2" customFormat="1" ht="16.5" customHeight="1">
      <c r="A154" s="29"/>
      <c r="B154" s="137"/>
      <c r="C154" s="152" t="s">
        <v>165</v>
      </c>
      <c r="D154" s="152" t="s">
        <v>108</v>
      </c>
      <c r="E154" s="153" t="s">
        <v>218</v>
      </c>
      <c r="F154" s="154" t="s">
        <v>219</v>
      </c>
      <c r="G154" s="155" t="s">
        <v>184</v>
      </c>
      <c r="H154" s="156">
        <v>13.2</v>
      </c>
      <c r="I154" s="157"/>
      <c r="J154" s="156">
        <f t="shared" si="10"/>
        <v>0</v>
      </c>
      <c r="K154" s="158"/>
      <c r="L154" s="159"/>
      <c r="M154" s="160" t="s">
        <v>1</v>
      </c>
      <c r="N154" s="161" t="s">
        <v>36</v>
      </c>
      <c r="O154" s="55"/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9" t="s">
        <v>120</v>
      </c>
      <c r="AT154" s="149" t="s">
        <v>108</v>
      </c>
      <c r="AU154" s="149" t="s">
        <v>106</v>
      </c>
      <c r="AY154" s="14" t="s">
        <v>107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4" t="s">
        <v>106</v>
      </c>
      <c r="BK154" s="151">
        <f t="shared" si="19"/>
        <v>0</v>
      </c>
      <c r="BL154" s="14" t="s">
        <v>117</v>
      </c>
      <c r="BM154" s="149" t="s">
        <v>220</v>
      </c>
    </row>
    <row r="155" spans="1:65" s="2" customFormat="1" ht="16.5" customHeight="1">
      <c r="A155" s="29"/>
      <c r="B155" s="137"/>
      <c r="C155" s="152" t="s">
        <v>221</v>
      </c>
      <c r="D155" s="152" t="s">
        <v>108</v>
      </c>
      <c r="E155" s="153" t="s">
        <v>222</v>
      </c>
      <c r="F155" s="154" t="s">
        <v>223</v>
      </c>
      <c r="G155" s="155" t="s">
        <v>184</v>
      </c>
      <c r="H155" s="156">
        <v>1.1000000000000001</v>
      </c>
      <c r="I155" s="157"/>
      <c r="J155" s="156">
        <f t="shared" si="10"/>
        <v>0</v>
      </c>
      <c r="K155" s="158"/>
      <c r="L155" s="159"/>
      <c r="M155" s="160" t="s">
        <v>1</v>
      </c>
      <c r="N155" s="161" t="s">
        <v>36</v>
      </c>
      <c r="O155" s="55"/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9" t="s">
        <v>120</v>
      </c>
      <c r="AT155" s="149" t="s">
        <v>108</v>
      </c>
      <c r="AU155" s="149" t="s">
        <v>106</v>
      </c>
      <c r="AY155" s="14" t="s">
        <v>107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4" t="s">
        <v>106</v>
      </c>
      <c r="BK155" s="151">
        <f t="shared" si="19"/>
        <v>0</v>
      </c>
      <c r="BL155" s="14" t="s">
        <v>117</v>
      </c>
      <c r="BM155" s="149" t="s">
        <v>224</v>
      </c>
    </row>
    <row r="156" spans="1:65" s="2" customFormat="1" ht="21.75" customHeight="1">
      <c r="A156" s="29"/>
      <c r="B156" s="137"/>
      <c r="C156" s="152" t="s">
        <v>168</v>
      </c>
      <c r="D156" s="152" t="s">
        <v>108</v>
      </c>
      <c r="E156" s="153" t="s">
        <v>225</v>
      </c>
      <c r="F156" s="154" t="s">
        <v>226</v>
      </c>
      <c r="G156" s="155" t="s">
        <v>184</v>
      </c>
      <c r="H156" s="156">
        <v>23</v>
      </c>
      <c r="I156" s="157"/>
      <c r="J156" s="156">
        <f t="shared" si="10"/>
        <v>0</v>
      </c>
      <c r="K156" s="158"/>
      <c r="L156" s="159"/>
      <c r="M156" s="160" t="s">
        <v>1</v>
      </c>
      <c r="N156" s="161" t="s">
        <v>36</v>
      </c>
      <c r="O156" s="55"/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9" t="s">
        <v>120</v>
      </c>
      <c r="AT156" s="149" t="s">
        <v>108</v>
      </c>
      <c r="AU156" s="149" t="s">
        <v>106</v>
      </c>
      <c r="AY156" s="14" t="s">
        <v>107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4" t="s">
        <v>106</v>
      </c>
      <c r="BK156" s="151">
        <f t="shared" si="19"/>
        <v>0</v>
      </c>
      <c r="BL156" s="14" t="s">
        <v>117</v>
      </c>
      <c r="BM156" s="149" t="s">
        <v>117</v>
      </c>
    </row>
    <row r="157" spans="1:65" s="2" customFormat="1" ht="21.75" customHeight="1">
      <c r="A157" s="29"/>
      <c r="B157" s="137"/>
      <c r="C157" s="152" t="s">
        <v>227</v>
      </c>
      <c r="D157" s="152" t="s">
        <v>108</v>
      </c>
      <c r="E157" s="153" t="s">
        <v>228</v>
      </c>
      <c r="F157" s="154" t="s">
        <v>229</v>
      </c>
      <c r="G157" s="155" t="s">
        <v>184</v>
      </c>
      <c r="H157" s="156">
        <v>26.5</v>
      </c>
      <c r="I157" s="157"/>
      <c r="J157" s="156">
        <f t="shared" si="10"/>
        <v>0</v>
      </c>
      <c r="K157" s="158"/>
      <c r="L157" s="159"/>
      <c r="M157" s="162" t="s">
        <v>1</v>
      </c>
      <c r="N157" s="163" t="s">
        <v>36</v>
      </c>
      <c r="O157" s="164"/>
      <c r="P157" s="165">
        <f t="shared" si="11"/>
        <v>0</v>
      </c>
      <c r="Q157" s="165">
        <v>0</v>
      </c>
      <c r="R157" s="165">
        <f t="shared" si="12"/>
        <v>0</v>
      </c>
      <c r="S157" s="165">
        <v>0</v>
      </c>
      <c r="T157" s="166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9" t="s">
        <v>120</v>
      </c>
      <c r="AT157" s="149" t="s">
        <v>108</v>
      </c>
      <c r="AU157" s="149" t="s">
        <v>106</v>
      </c>
      <c r="AY157" s="14" t="s">
        <v>107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4" t="s">
        <v>106</v>
      </c>
      <c r="BK157" s="151">
        <f t="shared" si="19"/>
        <v>0</v>
      </c>
      <c r="BL157" s="14" t="s">
        <v>117</v>
      </c>
      <c r="BM157" s="149" t="s">
        <v>230</v>
      </c>
    </row>
    <row r="158" spans="1:65" s="2" customFormat="1" ht="6.95" customHeight="1">
      <c r="A158" s="29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0"/>
      <c r="M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</sheetData>
  <autoFilter ref="C119:K15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 03 - Rozvod pary a kon...</vt:lpstr>
      <vt:lpstr>'Rekapitulácia stavby'!Názvy_tlače</vt:lpstr>
      <vt:lpstr>'SO 03 - Rozvod pary a kon...'!Názvy_tlače</vt:lpstr>
      <vt:lpstr>'Rekapitulácia stavby'!Oblasť_tlače</vt:lpstr>
      <vt:lpstr>'SO 03 - Rozvod pary a kon...'!Oblasť_tlače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Škerenčák, Vladimír</dc:creator>
  <cp:lastModifiedBy>Droppová, Alena</cp:lastModifiedBy>
  <dcterms:created xsi:type="dcterms:W3CDTF">2021-04-29T07:06:51Z</dcterms:created>
  <dcterms:modified xsi:type="dcterms:W3CDTF">2021-05-12T05:42:18Z</dcterms:modified>
</cp:coreProperties>
</file>