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.droppova\Desktop\"/>
    </mc:Choice>
  </mc:AlternateContent>
  <bookViews>
    <workbookView xWindow="0" yWindow="0" windowWidth="25200" windowHeight="11850"/>
  </bookViews>
  <sheets>
    <sheet name="Rekapitulácia stavby" sheetId="1" r:id="rId1"/>
    <sheet name="SO 01 - Internát B1" sheetId="2" r:id="rId2"/>
    <sheet name="SO 02 - Internát B2" sheetId="3" r:id="rId3"/>
  </sheets>
  <definedNames>
    <definedName name="_xlnm._FilterDatabase" localSheetId="1" hidden="1">'SO 01 - Internát B1'!$C$122:$K$140</definedName>
    <definedName name="_xlnm._FilterDatabase" localSheetId="2" hidden="1">'SO 02 - Internát B2'!$C$122:$K$140</definedName>
    <definedName name="_xlnm.Print_Titles" localSheetId="0">'Rekapitulácia stavby'!$92:$92</definedName>
    <definedName name="_xlnm.Print_Titles" localSheetId="1">'SO 01 - Internát B1'!$122:$122</definedName>
    <definedName name="_xlnm.Print_Titles" localSheetId="2">'SO 02 - Internát B2'!$122:$122</definedName>
    <definedName name="_xlnm.Print_Area" localSheetId="0">'Rekapitulácia stavby'!$D$4:$AO$76,'Rekapitulácia stavby'!$C$82:$AQ$97</definedName>
    <definedName name="_xlnm.Print_Area" localSheetId="1">'SO 01 - Internát B1'!$C$4:$J$76,'SO 01 - Internát B1'!$C$82:$J$104,'SO 01 - Internát B1'!$C$110:$J$140</definedName>
    <definedName name="_xlnm.Print_Area" localSheetId="2">'SO 02 - Internát B2'!$C$4:$J$76,'SO 02 - Internát B2'!$C$82:$J$104,'SO 02 - Internát B2'!$C$110:$J$140</definedName>
  </definedNames>
  <calcPr calcId="162913"/>
</workbook>
</file>

<file path=xl/calcChain.xml><?xml version="1.0" encoding="utf-8"?>
<calcChain xmlns="http://schemas.openxmlformats.org/spreadsheetml/2006/main">
  <c r="J139" i="3" l="1"/>
  <c r="P139" i="3"/>
  <c r="BK139" i="3"/>
  <c r="J139" i="2"/>
  <c r="P139" i="2"/>
  <c r="BK139" i="2"/>
  <c r="J37" i="3" l="1"/>
  <c r="J36" i="3"/>
  <c r="AY96" i="1"/>
  <c r="J35" i="3"/>
  <c r="AX96" i="1" s="1"/>
  <c r="BI140" i="3"/>
  <c r="BH140" i="3"/>
  <c r="BG140" i="3"/>
  <c r="BE140" i="3"/>
  <c r="T140" i="3"/>
  <c r="R140" i="3"/>
  <c r="P140" i="3"/>
  <c r="BI138" i="3"/>
  <c r="BH138" i="3"/>
  <c r="BG138" i="3"/>
  <c r="BE138" i="3"/>
  <c r="T138" i="3"/>
  <c r="R138" i="3"/>
  <c r="P138" i="3"/>
  <c r="BI137" i="3"/>
  <c r="BH137" i="3"/>
  <c r="F36" i="3" s="1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0" i="3"/>
  <c r="BH130" i="3"/>
  <c r="BG130" i="3"/>
  <c r="BE130" i="3"/>
  <c r="T130" i="3"/>
  <c r="T129" i="3" s="1"/>
  <c r="R130" i="3"/>
  <c r="R129" i="3"/>
  <c r="P130" i="3"/>
  <c r="P129" i="3" s="1"/>
  <c r="P124" i="3" s="1"/>
  <c r="BI128" i="3"/>
  <c r="BH128" i="3"/>
  <c r="BG128" i="3"/>
  <c r="BE128" i="3"/>
  <c r="T128" i="3"/>
  <c r="T127" i="3"/>
  <c r="R128" i="3"/>
  <c r="R127" i="3" s="1"/>
  <c r="P128" i="3"/>
  <c r="P127" i="3"/>
  <c r="BI126" i="3"/>
  <c r="BH126" i="3"/>
  <c r="BG126" i="3"/>
  <c r="BE126" i="3"/>
  <c r="T126" i="3"/>
  <c r="T125" i="3" s="1"/>
  <c r="T124" i="3" s="1"/>
  <c r="R126" i="3"/>
  <c r="R125" i="3"/>
  <c r="P126" i="3"/>
  <c r="P125" i="3"/>
  <c r="F119" i="3"/>
  <c r="F117" i="3"/>
  <c r="E115" i="3"/>
  <c r="F91" i="3"/>
  <c r="F89" i="3"/>
  <c r="E87" i="3"/>
  <c r="J24" i="3"/>
  <c r="E24" i="3"/>
  <c r="J120" i="3" s="1"/>
  <c r="J23" i="3"/>
  <c r="J21" i="3"/>
  <c r="E21" i="3"/>
  <c r="J119" i="3" s="1"/>
  <c r="J20" i="3"/>
  <c r="J18" i="3"/>
  <c r="E18" i="3"/>
  <c r="F120" i="3" s="1"/>
  <c r="J17" i="3"/>
  <c r="J89" i="3"/>
  <c r="E7" i="3"/>
  <c r="E113" i="3"/>
  <c r="J37" i="2"/>
  <c r="J36" i="2"/>
  <c r="AY95" i="1" s="1"/>
  <c r="J35" i="2"/>
  <c r="AX95" i="1"/>
  <c r="BI140" i="2"/>
  <c r="BH140" i="2"/>
  <c r="BG140" i="2"/>
  <c r="BE140" i="2"/>
  <c r="T140" i="2"/>
  <c r="R140" i="2"/>
  <c r="P140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0" i="2"/>
  <c r="BH130" i="2"/>
  <c r="BG130" i="2"/>
  <c r="BE130" i="2"/>
  <c r="T130" i="2"/>
  <c r="T129" i="2"/>
  <c r="R130" i="2"/>
  <c r="R129" i="2" s="1"/>
  <c r="P130" i="2"/>
  <c r="P129" i="2"/>
  <c r="BI128" i="2"/>
  <c r="BH128" i="2"/>
  <c r="BG128" i="2"/>
  <c r="BE128" i="2"/>
  <c r="T128" i="2"/>
  <c r="T127" i="2" s="1"/>
  <c r="T124" i="2" s="1"/>
  <c r="R128" i="2"/>
  <c r="R127" i="2"/>
  <c r="P128" i="2"/>
  <c r="P127" i="2" s="1"/>
  <c r="BI126" i="2"/>
  <c r="BH126" i="2"/>
  <c r="BG126" i="2"/>
  <c r="BE126" i="2"/>
  <c r="T126" i="2"/>
  <c r="T125" i="2"/>
  <c r="R126" i="2"/>
  <c r="R125" i="2" s="1"/>
  <c r="R124" i="2" s="1"/>
  <c r="P126" i="2"/>
  <c r="P125" i="2" s="1"/>
  <c r="P124" i="2" s="1"/>
  <c r="F119" i="2"/>
  <c r="F117" i="2"/>
  <c r="E115" i="2"/>
  <c r="F91" i="2"/>
  <c r="F89" i="2"/>
  <c r="E87" i="2"/>
  <c r="J24" i="2"/>
  <c r="E24" i="2"/>
  <c r="J120" i="2" s="1"/>
  <c r="J23" i="2"/>
  <c r="J21" i="2"/>
  <c r="E21" i="2"/>
  <c r="J119" i="2" s="1"/>
  <c r="J20" i="2"/>
  <c r="J18" i="2"/>
  <c r="E18" i="2"/>
  <c r="F92" i="2" s="1"/>
  <c r="J17" i="2"/>
  <c r="J117" i="2"/>
  <c r="E7" i="2"/>
  <c r="E113" i="2" s="1"/>
  <c r="L90" i="1"/>
  <c r="AM90" i="1"/>
  <c r="AM89" i="1"/>
  <c r="L89" i="1"/>
  <c r="AM87" i="1"/>
  <c r="L87" i="1"/>
  <c r="L85" i="1"/>
  <c r="J134" i="2"/>
  <c r="J126" i="2"/>
  <c r="BK128" i="2"/>
  <c r="BK130" i="2"/>
  <c r="BK134" i="2"/>
  <c r="J138" i="3"/>
  <c r="BK134" i="3"/>
  <c r="BK136" i="3"/>
  <c r="J128" i="3"/>
  <c r="BK138" i="3"/>
  <c r="J133" i="3"/>
  <c r="BK140" i="2"/>
  <c r="J136" i="2"/>
  <c r="BK126" i="2"/>
  <c r="J128" i="2"/>
  <c r="J137" i="3"/>
  <c r="BK130" i="3"/>
  <c r="J130" i="3"/>
  <c r="BK137" i="3"/>
  <c r="BK128" i="3"/>
  <c r="BK138" i="2"/>
  <c r="J138" i="2"/>
  <c r="J130" i="2"/>
  <c r="BK133" i="2"/>
  <c r="J137" i="2"/>
  <c r="J140" i="3"/>
  <c r="J136" i="3"/>
  <c r="BK140" i="3"/>
  <c r="J133" i="2"/>
  <c r="J140" i="2"/>
  <c r="BK137" i="2"/>
  <c r="BK136" i="2"/>
  <c r="AS94" i="1"/>
  <c r="J126" i="3"/>
  <c r="BK133" i="3"/>
  <c r="BK126" i="3"/>
  <c r="J134" i="3"/>
  <c r="R124" i="3" l="1"/>
  <c r="P132" i="2"/>
  <c r="P135" i="2"/>
  <c r="P131" i="2" s="1"/>
  <c r="P123" i="2" s="1"/>
  <c r="AU95" i="1" s="1"/>
  <c r="T132" i="3"/>
  <c r="R135" i="3"/>
  <c r="BK132" i="2"/>
  <c r="J132" i="2"/>
  <c r="J102" i="2" s="1"/>
  <c r="BK135" i="2"/>
  <c r="J135" i="2" s="1"/>
  <c r="J103" i="2" s="1"/>
  <c r="P132" i="3"/>
  <c r="P135" i="3"/>
  <c r="T132" i="2"/>
  <c r="T135" i="2"/>
  <c r="R132" i="3"/>
  <c r="R131" i="3"/>
  <c r="R123" i="3"/>
  <c r="T135" i="3"/>
  <c r="R132" i="2"/>
  <c r="R135" i="2"/>
  <c r="BK132" i="3"/>
  <c r="J132" i="3" s="1"/>
  <c r="J102" i="3" s="1"/>
  <c r="BK135" i="3"/>
  <c r="J135" i="3" s="1"/>
  <c r="J103" i="3" s="1"/>
  <c r="BK127" i="2"/>
  <c r="J127" i="2"/>
  <c r="J99" i="2" s="1"/>
  <c r="BK129" i="3"/>
  <c r="J129" i="3"/>
  <c r="J100" i="3"/>
  <c r="BK125" i="2"/>
  <c r="J125" i="2" s="1"/>
  <c r="J98" i="2" s="1"/>
  <c r="BK125" i="3"/>
  <c r="J125" i="3"/>
  <c r="J98" i="3" s="1"/>
  <c r="BK127" i="3"/>
  <c r="J127" i="3"/>
  <c r="J99" i="3"/>
  <c r="BK129" i="2"/>
  <c r="J129" i="2" s="1"/>
  <c r="J100" i="2" s="1"/>
  <c r="E85" i="3"/>
  <c r="J91" i="3"/>
  <c r="J117" i="3"/>
  <c r="BF134" i="3"/>
  <c r="BF138" i="3"/>
  <c r="F92" i="3"/>
  <c r="BF133" i="3"/>
  <c r="BF136" i="3"/>
  <c r="BF137" i="3"/>
  <c r="J92" i="3"/>
  <c r="BF126" i="3"/>
  <c r="BF128" i="3"/>
  <c r="BF130" i="3"/>
  <c r="BF140" i="3"/>
  <c r="BC96" i="1"/>
  <c r="E85" i="2"/>
  <c r="J92" i="2"/>
  <c r="BF126" i="2"/>
  <c r="BF136" i="2"/>
  <c r="J89" i="2"/>
  <c r="F120" i="2"/>
  <c r="BF138" i="2"/>
  <c r="BF128" i="2"/>
  <c r="BF134" i="2"/>
  <c r="BF140" i="2"/>
  <c r="J91" i="2"/>
  <c r="BF130" i="2"/>
  <c r="BF133" i="2"/>
  <c r="BF137" i="2"/>
  <c r="F35" i="2"/>
  <c r="BB95" i="1" s="1"/>
  <c r="F35" i="3"/>
  <c r="BB96" i="1" s="1"/>
  <c r="F37" i="2"/>
  <c r="BD95" i="1" s="1"/>
  <c r="F37" i="3"/>
  <c r="BD96" i="1" s="1"/>
  <c r="F33" i="2"/>
  <c r="AZ95" i="1" s="1"/>
  <c r="F36" i="2"/>
  <c r="BC95" i="1" s="1"/>
  <c r="J33" i="3"/>
  <c r="AV96" i="1" s="1"/>
  <c r="J33" i="2"/>
  <c r="AV95" i="1" s="1"/>
  <c r="F33" i="3"/>
  <c r="AZ96" i="1" s="1"/>
  <c r="P131" i="3" l="1"/>
  <c r="P123" i="3" s="1"/>
  <c r="AU96" i="1" s="1"/>
  <c r="BC94" i="1"/>
  <c r="AY94" i="1" s="1"/>
  <c r="T131" i="3"/>
  <c r="T123" i="3"/>
  <c r="T131" i="2"/>
  <c r="T123" i="2"/>
  <c r="R131" i="2"/>
  <c r="R123" i="2" s="1"/>
  <c r="AU94" i="1"/>
  <c r="BK131" i="2"/>
  <c r="J131" i="2"/>
  <c r="J101" i="2" s="1"/>
  <c r="BK124" i="2"/>
  <c r="J124" i="2" s="1"/>
  <c r="J97" i="2" s="1"/>
  <c r="BK124" i="3"/>
  <c r="J124" i="3"/>
  <c r="J97" i="3" s="1"/>
  <c r="BK131" i="3"/>
  <c r="J131" i="3"/>
  <c r="J101" i="3"/>
  <c r="J34" i="3"/>
  <c r="AW96" i="1" s="1"/>
  <c r="AT96" i="1" s="1"/>
  <c r="AZ94" i="1"/>
  <c r="AV94" i="1" s="1"/>
  <c r="AK29" i="1" s="1"/>
  <c r="BD94" i="1"/>
  <c r="W33" i="1"/>
  <c r="F34" i="2"/>
  <c r="BA95" i="1" s="1"/>
  <c r="BB94" i="1"/>
  <c r="AX94" i="1" s="1"/>
  <c r="W32" i="1"/>
  <c r="J34" i="2"/>
  <c r="AW95" i="1" s="1"/>
  <c r="AT95" i="1" s="1"/>
  <c r="F34" i="3"/>
  <c r="BA96" i="1" s="1"/>
  <c r="BK123" i="3" l="1"/>
  <c r="J123" i="3" s="1"/>
  <c r="J30" i="3" s="1"/>
  <c r="AG96" i="1" s="1"/>
  <c r="BK123" i="2"/>
  <c r="J123" i="2"/>
  <c r="J96" i="2" s="1"/>
  <c r="BA94" i="1"/>
  <c r="W30" i="1" s="1"/>
  <c r="W31" i="1"/>
  <c r="W29" i="1"/>
  <c r="J39" i="3" l="1"/>
  <c r="J96" i="3"/>
  <c r="AN96" i="1"/>
  <c r="J30" i="2"/>
  <c r="AG95" i="1" s="1"/>
  <c r="AN95" i="1" s="1"/>
  <c r="AW94" i="1"/>
  <c r="AK30" i="1" s="1"/>
  <c r="J39" i="2" l="1"/>
  <c r="AG94" i="1"/>
  <c r="AK26" i="1" s="1"/>
  <c r="AT94" i="1"/>
  <c r="AN94" i="1" l="1"/>
  <c r="AK35" i="1"/>
</calcChain>
</file>

<file path=xl/sharedStrings.xml><?xml version="1.0" encoding="utf-8"?>
<sst xmlns="http://schemas.openxmlformats.org/spreadsheetml/2006/main" count="720" uniqueCount="167">
  <si>
    <t>Export Komplet</t>
  </si>
  <si>
    <t/>
  </si>
  <si>
    <t>2.0</t>
  </si>
  <si>
    <t>False</t>
  </si>
  <si>
    <t>{0f16499a-c202-4b8e-b800-29e32e67ea1c}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</si>
  <si>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</si>
  <si>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</si>
  <si>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</si>
  <si>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</si>
  <si>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</si>
  <si>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</si>
  <si>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</si>
  <si>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</si>
  <si>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</si>
  <si>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Oprava malieb a náterov_Internáty B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</si>
  <si>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</si>
  <si>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</si>
  <si>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</si>
  <si>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</si>
  <si>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</si>
  <si>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</si>
  <si>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</si>
  <si>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Akadémia ozbrojených síl gen.M.R.Štefánika</t>
  </si>
  <si>
    <t>IČ DPH:</t>
  </si>
  <si>
    <t>Zhotoviteľ:</t>
  </si>
  <si>
    <t>Vyplň údaj</t>
  </si>
  <si>
    <t>Projektant: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</si>
  <si>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</si>
  <si>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</si>
  <si>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</si>
  <si>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</si>
  <si>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</si>
  <si>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</si>
  <si>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</si>
  <si>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</si>
  <si>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</si>
  <si>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</si>
  <si>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</si>
  <si>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</si>
  <si>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</si>
  <si>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</si>
  <si>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</si>
  <si>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</si>
  <si>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</si>
  <si>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</si>
  <si>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</si>
  <si>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</si>
  <si>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</si>
  <si>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</si>
  <si>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</si>
  <si>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</si>
  <si>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</si>
  <si>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</si>
  <si>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</si>
  <si>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</si>
  <si>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</si>
  <si>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</si>
  <si>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</si>
  <si>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</si>
  <si>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</si>
  <si>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</si>
  <si>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</si>
  <si>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</si>
  <si>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</si>
  <si>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</si>
  <si>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</si>
  <si>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</si>
  <si>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</si>
  <si>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</si>
  <si>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</si>
  <si>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</si>
  <si>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</si>
  <si>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</si>
  <si>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</si>
  <si>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</si>
  <si>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</si>
  <si>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</si>
  <si>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Internát B1</t>
  </si>
  <si>
    <t>STA</t>
  </si>
  <si>
    <t>1</t>
  </si>
  <si>
    <t>{81ba695e-92a3-4ef3-a5d0-804e3f23628d}</t>
  </si>
  <si>
    <t>SO 02</t>
  </si>
  <si>
    <t>Internát B2</t>
  </si>
  <si>
    <t>{1d782291-b25f-4c8d-85d5-2e3f58bf2b74}</t>
  </si>
  <si>
    <t>KRYCÍ LIST ROZPOČTU</t>
  </si>
  <si>
    <t>Objekt:</t>
  </si>
  <si>
    <t>SO 01 - Internát B1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</si>
  <si>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</si>
  <si>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</si>
  <si>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</si>
  <si>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</si>
  <si>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</si>
  <si>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</si>
  <si>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</si>
  <si>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</si>
  <si>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</si>
  <si>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</si>
  <si>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783 - Nátery</t>
  </si>
  <si>
    <t xml:space="preserve">    784 - Maľby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</si>
  <si>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</si>
  <si>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</si>
  <si>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</si>
  <si>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</si>
  <si>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</si>
  <si>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</si>
  <si>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</si>
  <si>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</si>
  <si>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</si>
  <si>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</si>
  <si>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</si>
  <si>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</si>
  <si>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</si>
  <si>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</si>
  <si>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</si>
  <si>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6</t>
  </si>
  <si>
    <t>Úpravy povrchov, podlahy, osadenie</t>
  </si>
  <si>
    <t>K</t>
  </si>
  <si>
    <t>620991121.S</t>
  </si>
  <si>
    <t>Zakrývanie výplní vonkajších otvorov s rámami a zárubňami, akýmkoľvek spôsobom</t>
  </si>
  <si>
    <t>m2</t>
  </si>
  <si>
    <t>4</t>
  </si>
  <si>
    <t>2</t>
  </si>
  <si>
    <t>-240207202</t>
  </si>
  <si>
    <t>9</t>
  </si>
  <si>
    <t>Ostatné konštrukcie a práce-búranie</t>
  </si>
  <si>
    <t>952901111.S</t>
  </si>
  <si>
    <t>Vyčistenie budov pri výške podlaží do 4 m</t>
  </si>
  <si>
    <t>322723468</t>
  </si>
  <si>
    <t>99</t>
  </si>
  <si>
    <t>Presun hmôt HSV</t>
  </si>
  <si>
    <t>3</t>
  </si>
  <si>
    <t>999281111.S</t>
  </si>
  <si>
    <t>Presun hmôt pre opravy a údržbu objektov vrátane vonkajších plášťov výšky do 25 m</t>
  </si>
  <si>
    <t>t</t>
  </si>
  <si>
    <t>-1452487492</t>
  </si>
  <si>
    <t>PSV</t>
  </si>
  <si>
    <t>Práce a dodávky PSV</t>
  </si>
  <si>
    <t>783</t>
  </si>
  <si>
    <t>Nátery</t>
  </si>
  <si>
    <t>783201812.S</t>
  </si>
  <si>
    <t>Odstránenie starých náterov z kovových stavebných doplnkových konštrukcií oceľovou kefou</t>
  </si>
  <si>
    <t>16</t>
  </si>
  <si>
    <t>676940468</t>
  </si>
  <si>
    <t>5</t>
  </si>
  <si>
    <t>783225900.S</t>
  </si>
  <si>
    <t>Oprava náterov kov.stav.doplnk.konštr. syntetické na vzduchu schnúce jednonásobné emailovaním - 35µm</t>
  </si>
  <si>
    <t>789695907</t>
  </si>
  <si>
    <t>784</t>
  </si>
  <si>
    <t>Maľby</t>
  </si>
  <si>
    <t>784418011.S</t>
  </si>
  <si>
    <t>Zakrývanie otvorov, podláh a zariadení fóliou v miestnostiach alebo na schodisku</t>
  </si>
  <si>
    <t>351997165</t>
  </si>
  <si>
    <t>7</t>
  </si>
  <si>
    <t>784452911.S</t>
  </si>
  <si>
    <t>Oprava, maľby z maliarskych zmesí na vodnej báze, ručne nanášaná, dvojnásobná jednofarebná na jemnozrnný podklad výšky do 3,80 m</t>
  </si>
  <si>
    <t>395795148</t>
  </si>
  <si>
    <t>8</t>
  </si>
  <si>
    <t>784453911.S</t>
  </si>
  <si>
    <t>Oprava, maľby z maliarskych zmesí na vodnej báze, ručne nanášaná, dvojnásobná jednofarebná na jemnozrnný podklad na schodisku výšky do 3,80 m</t>
  </si>
  <si>
    <t>-1434217809</t>
  </si>
  <si>
    <t>998766203.S</t>
  </si>
  <si>
    <t>Presuny nábytkov a zariadenia v objektoch výšky nad 12 do 24 m</t>
  </si>
  <si>
    <t>%</t>
  </si>
  <si>
    <t>-645455215</t>
  </si>
  <si>
    <t>SO 02 - Internát B2</t>
  </si>
  <si>
    <t>Oprava, maľba protiplesňová jednofarebé dvojnásobné s oškrbaním výšky do 3,80 m ( v mieste zatečenia stien a stropov )</t>
  </si>
  <si>
    <t>784445921.S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</si>
</sst>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1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3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167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8"/>
  <sheetViews>
    <sheetView showGridLines="0" tabSelected="1" topLeftCell="A112" workbookViewId="0">
      <selection activeCell="AM139" sqref="AM139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164" t="s">
        <v>5</v>
      </c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6</v>
      </c>
    </row>
    <row r="5" spans="1:74" s="1" customFormat="1" ht="12" customHeight="1">
      <c r="B5" s="17"/>
      <c r="D5" s="21" t="s">
        <v>11</v>
      </c>
      <c r="K5" s="198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R5" s="17"/>
      <c r="BE5" s="195" t="s">
        <v>12</v>
      </c>
      <c r="BS5" s="14" t="s">
        <v>6</v>
      </c>
    </row>
    <row r="6" spans="1:74" s="1" customFormat="1" ht="36.950000000000003" customHeight="1">
      <c r="B6" s="17"/>
      <c r="D6" s="23" t="s">
        <v>13</v>
      </c>
      <c r="K6" s="199" t="s">
        <v>14</v>
      </c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5"/>
      <c r="AI6" s="165"/>
      <c r="AJ6" s="165"/>
      <c r="AK6" s="165"/>
      <c r="AL6" s="165"/>
      <c r="AM6" s="165"/>
      <c r="AN6" s="165"/>
      <c r="AO6" s="165"/>
      <c r="AR6" s="17"/>
      <c r="BE6" s="196"/>
      <c r="BS6" s="14" t="s">
        <v>6</v>
      </c>
    </row>
    <row r="7" spans="1:74" s="1" customFormat="1" ht="12" customHeight="1">
      <c r="B7" s="17"/>
      <c r="D7" s="24" t="s">
        <v>15</v>
      </c>
      <c r="K7" s="22" t="s">
        <v>1</v>
      </c>
      <c r="AK7" s="24" t="s">
        <v>16</v>
      </c>
      <c r="AN7" s="22" t="s">
        <v>1</v>
      </c>
      <c r="AR7" s="17"/>
      <c r="BE7" s="196"/>
      <c r="BS7" s="14" t="s">
        <v>6</v>
      </c>
    </row>
    <row r="8" spans="1:74" s="1" customFormat="1" ht="12" customHeight="1">
      <c r="B8" s="17"/>
      <c r="D8" s="24" t="s">
        <v>17</v>
      </c>
      <c r="K8" s="22" t="s">
        <v>18</v>
      </c>
      <c r="AK8" s="24" t="s">
        <v>19</v>
      </c>
      <c r="AN8" s="25"/>
      <c r="AR8" s="17"/>
      <c r="BE8" s="196"/>
      <c r="BS8" s="14" t="s">
        <v>6</v>
      </c>
    </row>
    <row r="9" spans="1:74" s="1" customFormat="1" ht="14.45" customHeight="1">
      <c r="B9" s="17"/>
      <c r="AR9" s="17"/>
      <c r="BE9" s="196"/>
      <c r="BS9" s="14" t="s">
        <v>6</v>
      </c>
    </row>
    <row r="10" spans="1:74" s="1" customFormat="1" ht="12" customHeight="1">
      <c r="B10" s="17"/>
      <c r="D10" s="24" t="s">
        <v>20</v>
      </c>
      <c r="AK10" s="24" t="s">
        <v>21</v>
      </c>
      <c r="AN10" s="22" t="s">
        <v>1</v>
      </c>
      <c r="AR10" s="17"/>
      <c r="BE10" s="196"/>
      <c r="BS10" s="14" t="s">
        <v>6</v>
      </c>
    </row>
    <row r="11" spans="1:74" s="1" customFormat="1" ht="18.399999999999999" customHeight="1">
      <c r="B11" s="17"/>
      <c r="E11" s="22" t="s">
        <v>22</v>
      </c>
      <c r="AK11" s="24" t="s">
        <v>23</v>
      </c>
      <c r="AN11" s="22" t="s">
        <v>1</v>
      </c>
      <c r="AR11" s="17"/>
      <c r="BE11" s="196"/>
      <c r="BS11" s="14" t="s">
        <v>6</v>
      </c>
    </row>
    <row r="12" spans="1:74" s="1" customFormat="1" ht="6.95" customHeight="1">
      <c r="B12" s="17"/>
      <c r="AR12" s="17"/>
      <c r="BE12" s="196"/>
      <c r="BS12" s="14" t="s">
        <v>6</v>
      </c>
    </row>
    <row r="13" spans="1:74" s="1" customFormat="1" ht="12" customHeight="1">
      <c r="B13" s="17"/>
      <c r="D13" s="24" t="s">
        <v>24</v>
      </c>
      <c r="AK13" s="24" t="s">
        <v>21</v>
      </c>
      <c r="AN13" s="26" t="s">
        <v>25</v>
      </c>
      <c r="AR13" s="17"/>
      <c r="BE13" s="196"/>
      <c r="BS13" s="14" t="s">
        <v>6</v>
      </c>
    </row>
    <row r="14" spans="1:74" ht="12.75">
      <c r="B14" s="17"/>
      <c r="E14" s="200" t="s">
        <v>25</v>
      </c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201"/>
      <c r="AJ14" s="201"/>
      <c r="AK14" s="24" t="s">
        <v>23</v>
      </c>
      <c r="AN14" s="26" t="s">
        <v>25</v>
      </c>
      <c r="AR14" s="17"/>
      <c r="BE14" s="196"/>
      <c r="BS14" s="14" t="s">
        <v>6</v>
      </c>
    </row>
    <row r="15" spans="1:74" s="1" customFormat="1" ht="6.95" customHeight="1">
      <c r="B15" s="17"/>
      <c r="AR15" s="17"/>
      <c r="BE15" s="196"/>
      <c r="BS15" s="14" t="s">
        <v>3</v>
      </c>
    </row>
    <row r="16" spans="1:74" s="1" customFormat="1" ht="12" customHeight="1">
      <c r="B16" s="17"/>
      <c r="D16" s="24" t="s">
        <v>26</v>
      </c>
      <c r="AK16" s="24" t="s">
        <v>21</v>
      </c>
      <c r="AN16" s="22" t="s">
        <v>1</v>
      </c>
      <c r="AR16" s="17"/>
      <c r="BE16" s="196"/>
      <c r="BS16" s="14" t="s">
        <v>3</v>
      </c>
    </row>
    <row r="17" spans="1:71" s="1" customFormat="1" ht="18.399999999999999" customHeight="1">
      <c r="B17" s="17"/>
      <c r="E17" s="22" t="s">
        <v>18</v>
      </c>
      <c r="AK17" s="24" t="s">
        <v>23</v>
      </c>
      <c r="AN17" s="22" t="s">
        <v>1</v>
      </c>
      <c r="AR17" s="17"/>
      <c r="BE17" s="196"/>
      <c r="BS17" s="14" t="s">
        <v>27</v>
      </c>
    </row>
    <row r="18" spans="1:71" s="1" customFormat="1" ht="6.95" customHeight="1">
      <c r="B18" s="17"/>
      <c r="AR18" s="17"/>
      <c r="BE18" s="196"/>
      <c r="BS18" s="14" t="s">
        <v>28</v>
      </c>
    </row>
    <row r="19" spans="1:71" s="1" customFormat="1" ht="12" customHeight="1">
      <c r="B19" s="17"/>
      <c r="D19" s="24" t="s">
        <v>29</v>
      </c>
      <c r="AK19" s="24" t="s">
        <v>21</v>
      </c>
      <c r="AN19" s="22" t="s">
        <v>1</v>
      </c>
      <c r="AR19" s="17"/>
      <c r="BE19" s="196"/>
      <c r="BS19" s="14" t="s">
        <v>28</v>
      </c>
    </row>
    <row r="20" spans="1:71" s="1" customFormat="1" ht="18.399999999999999" customHeight="1">
      <c r="B20" s="17"/>
      <c r="E20" s="22" t="s">
        <v>18</v>
      </c>
      <c r="AK20" s="24" t="s">
        <v>23</v>
      </c>
      <c r="AN20" s="22" t="s">
        <v>1</v>
      </c>
      <c r="AR20" s="17"/>
      <c r="BE20" s="196"/>
      <c r="BS20" s="14" t="s">
        <v>27</v>
      </c>
    </row>
    <row r="21" spans="1:71" s="1" customFormat="1" ht="6.95" customHeight="1">
      <c r="B21" s="17"/>
      <c r="AR21" s="17"/>
      <c r="BE21" s="196"/>
    </row>
    <row r="22" spans="1:71" s="1" customFormat="1" ht="12" customHeight="1">
      <c r="B22" s="17"/>
      <c r="D22" s="24" t="s">
        <v>30</v>
      </c>
      <c r="AR22" s="17"/>
      <c r="BE22" s="196"/>
    </row>
    <row r="23" spans="1:71" s="1" customFormat="1" ht="16.5" customHeight="1">
      <c r="B23" s="17"/>
      <c r="E23" s="202" t="s">
        <v>1</v>
      </c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  <c r="AD23" s="202"/>
      <c r="AE23" s="202"/>
      <c r="AF23" s="202"/>
      <c r="AG23" s="202"/>
      <c r="AH23" s="202"/>
      <c r="AI23" s="202"/>
      <c r="AJ23" s="202"/>
      <c r="AK23" s="202"/>
      <c r="AL23" s="202"/>
      <c r="AM23" s="202"/>
      <c r="AN23" s="202"/>
      <c r="AR23" s="17"/>
      <c r="BE23" s="196"/>
    </row>
    <row r="24" spans="1:71" s="1" customFormat="1" ht="6.95" customHeight="1">
      <c r="B24" s="17"/>
      <c r="AR24" s="17"/>
      <c r="BE24" s="196"/>
    </row>
    <row r="25" spans="1:71" s="1" customFormat="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196"/>
    </row>
    <row r="26" spans="1:71" s="2" customFormat="1" ht="25.9" customHeight="1">
      <c r="A26" s="29"/>
      <c r="B26" s="30"/>
      <c r="C26" s="29"/>
      <c r="D26" s="31" t="s">
        <v>31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03">
        <f>ROUND(AG94,2)</f>
        <v>0</v>
      </c>
      <c r="AL26" s="204"/>
      <c r="AM26" s="204"/>
      <c r="AN26" s="204"/>
      <c r="AO26" s="204"/>
      <c r="AP26" s="29"/>
      <c r="AQ26" s="29"/>
      <c r="AR26" s="30"/>
      <c r="BE26" s="196"/>
    </row>
    <row r="27" spans="1:7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196"/>
    </row>
    <row r="28" spans="1:71" s="2" customFormat="1" ht="12.75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05" t="s">
        <v>32</v>
      </c>
      <c r="M28" s="205"/>
      <c r="N28" s="205"/>
      <c r="O28" s="205"/>
      <c r="P28" s="205"/>
      <c r="Q28" s="29"/>
      <c r="R28" s="29"/>
      <c r="S28" s="29"/>
      <c r="T28" s="29"/>
      <c r="U28" s="29"/>
      <c r="V28" s="29"/>
      <c r="W28" s="205" t="s">
        <v>33</v>
      </c>
      <c r="X28" s="205"/>
      <c r="Y28" s="205"/>
      <c r="Z28" s="205"/>
      <c r="AA28" s="205"/>
      <c r="AB28" s="205"/>
      <c r="AC28" s="205"/>
      <c r="AD28" s="205"/>
      <c r="AE28" s="205"/>
      <c r="AF28" s="29"/>
      <c r="AG28" s="29"/>
      <c r="AH28" s="29"/>
      <c r="AI28" s="29"/>
      <c r="AJ28" s="29"/>
      <c r="AK28" s="205" t="s">
        <v>34</v>
      </c>
      <c r="AL28" s="205"/>
      <c r="AM28" s="205"/>
      <c r="AN28" s="205"/>
      <c r="AO28" s="205"/>
      <c r="AP28" s="29"/>
      <c r="AQ28" s="29"/>
      <c r="AR28" s="30"/>
      <c r="BE28" s="196"/>
    </row>
    <row r="29" spans="1:71" s="3" customFormat="1" ht="14.45" customHeight="1">
      <c r="B29" s="34"/>
      <c r="D29" s="24" t="s">
        <v>35</v>
      </c>
      <c r="F29" s="35" t="s">
        <v>36</v>
      </c>
      <c r="L29" s="180">
        <v>0.2</v>
      </c>
      <c r="M29" s="179"/>
      <c r="N29" s="179"/>
      <c r="O29" s="179"/>
      <c r="P29" s="179"/>
      <c r="Q29" s="36"/>
      <c r="R29" s="36"/>
      <c r="S29" s="36"/>
      <c r="T29" s="36"/>
      <c r="U29" s="36"/>
      <c r="V29" s="36"/>
      <c r="W29" s="178">
        <f>ROUND(AZ94, 2)</f>
        <v>0</v>
      </c>
      <c r="X29" s="179"/>
      <c r="Y29" s="179"/>
      <c r="Z29" s="179"/>
      <c r="AA29" s="179"/>
      <c r="AB29" s="179"/>
      <c r="AC29" s="179"/>
      <c r="AD29" s="179"/>
      <c r="AE29" s="179"/>
      <c r="AF29" s="36"/>
      <c r="AG29" s="36"/>
      <c r="AH29" s="36"/>
      <c r="AI29" s="36"/>
      <c r="AJ29" s="36"/>
      <c r="AK29" s="178">
        <f>ROUND(AV94, 2)</f>
        <v>0</v>
      </c>
      <c r="AL29" s="179"/>
      <c r="AM29" s="179"/>
      <c r="AN29" s="179"/>
      <c r="AO29" s="179"/>
      <c r="AP29" s="36"/>
      <c r="AQ29" s="36"/>
      <c r="AR29" s="37"/>
      <c r="AS29" s="36"/>
      <c r="AT29" s="36"/>
      <c r="AU29" s="36"/>
      <c r="AV29" s="36"/>
      <c r="AW29" s="36"/>
      <c r="AX29" s="36"/>
      <c r="AY29" s="36"/>
      <c r="AZ29" s="36"/>
      <c r="BE29" s="197"/>
    </row>
    <row r="30" spans="1:71" s="3" customFormat="1" ht="14.45" customHeight="1">
      <c r="B30" s="34"/>
      <c r="F30" s="35" t="s">
        <v>37</v>
      </c>
      <c r="L30" s="180">
        <v>0.2</v>
      </c>
      <c r="M30" s="179"/>
      <c r="N30" s="179"/>
      <c r="O30" s="179"/>
      <c r="P30" s="179"/>
      <c r="Q30" s="36"/>
      <c r="R30" s="36"/>
      <c r="S30" s="36"/>
      <c r="T30" s="36"/>
      <c r="U30" s="36"/>
      <c r="V30" s="36"/>
      <c r="W30" s="178">
        <f>ROUND(BA94, 2)</f>
        <v>0</v>
      </c>
      <c r="X30" s="179"/>
      <c r="Y30" s="179"/>
      <c r="Z30" s="179"/>
      <c r="AA30" s="179"/>
      <c r="AB30" s="179"/>
      <c r="AC30" s="179"/>
      <c r="AD30" s="179"/>
      <c r="AE30" s="179"/>
      <c r="AF30" s="36"/>
      <c r="AG30" s="36"/>
      <c r="AH30" s="36"/>
      <c r="AI30" s="36"/>
      <c r="AJ30" s="36"/>
      <c r="AK30" s="178">
        <f>ROUND(AW94, 2)</f>
        <v>0</v>
      </c>
      <c r="AL30" s="179"/>
      <c r="AM30" s="179"/>
      <c r="AN30" s="179"/>
      <c r="AO30" s="179"/>
      <c r="AP30" s="36"/>
      <c r="AQ30" s="36"/>
      <c r="AR30" s="37"/>
      <c r="AS30" s="36"/>
      <c r="AT30" s="36"/>
      <c r="AU30" s="36"/>
      <c r="AV30" s="36"/>
      <c r="AW30" s="36"/>
      <c r="AX30" s="36"/>
      <c r="AY30" s="36"/>
      <c r="AZ30" s="36"/>
      <c r="BE30" s="197"/>
    </row>
    <row r="31" spans="1:71" s="3" customFormat="1" ht="14.45" hidden="1" customHeight="1">
      <c r="B31" s="34"/>
      <c r="F31" s="24" t="s">
        <v>38</v>
      </c>
      <c r="L31" s="194">
        <v>0.2</v>
      </c>
      <c r="M31" s="186"/>
      <c r="N31" s="186"/>
      <c r="O31" s="186"/>
      <c r="P31" s="186"/>
      <c r="W31" s="185">
        <f>ROUND(BB94, 2)</f>
        <v>0</v>
      </c>
      <c r="X31" s="186"/>
      <c r="Y31" s="186"/>
      <c r="Z31" s="186"/>
      <c r="AA31" s="186"/>
      <c r="AB31" s="186"/>
      <c r="AC31" s="186"/>
      <c r="AD31" s="186"/>
      <c r="AE31" s="186"/>
      <c r="AK31" s="185">
        <v>0</v>
      </c>
      <c r="AL31" s="186"/>
      <c r="AM31" s="186"/>
      <c r="AN31" s="186"/>
      <c r="AO31" s="186"/>
      <c r="AR31" s="34"/>
      <c r="BE31" s="197"/>
    </row>
    <row r="32" spans="1:71" s="3" customFormat="1" ht="14.45" hidden="1" customHeight="1">
      <c r="B32" s="34"/>
      <c r="F32" s="24" t="s">
        <v>39</v>
      </c>
      <c r="L32" s="194">
        <v>0.2</v>
      </c>
      <c r="M32" s="186"/>
      <c r="N32" s="186"/>
      <c r="O32" s="186"/>
      <c r="P32" s="186"/>
      <c r="W32" s="185">
        <f>ROUND(BC94, 2)</f>
        <v>0</v>
      </c>
      <c r="X32" s="186"/>
      <c r="Y32" s="186"/>
      <c r="Z32" s="186"/>
      <c r="AA32" s="186"/>
      <c r="AB32" s="186"/>
      <c r="AC32" s="186"/>
      <c r="AD32" s="186"/>
      <c r="AE32" s="186"/>
      <c r="AK32" s="185">
        <v>0</v>
      </c>
      <c r="AL32" s="186"/>
      <c r="AM32" s="186"/>
      <c r="AN32" s="186"/>
      <c r="AO32" s="186"/>
      <c r="AR32" s="34"/>
      <c r="BE32" s="197"/>
    </row>
    <row r="33" spans="1:57" s="3" customFormat="1" ht="14.45" hidden="1" customHeight="1">
      <c r="B33" s="34"/>
      <c r="F33" s="35" t="s">
        <v>40</v>
      </c>
      <c r="L33" s="180">
        <v>0</v>
      </c>
      <c r="M33" s="179"/>
      <c r="N33" s="179"/>
      <c r="O33" s="179"/>
      <c r="P33" s="179"/>
      <c r="Q33" s="36"/>
      <c r="R33" s="36"/>
      <c r="S33" s="36"/>
      <c r="T33" s="36"/>
      <c r="U33" s="36"/>
      <c r="V33" s="36"/>
      <c r="W33" s="178">
        <f>ROUND(BD94, 2)</f>
        <v>0</v>
      </c>
      <c r="X33" s="179"/>
      <c r="Y33" s="179"/>
      <c r="Z33" s="179"/>
      <c r="AA33" s="179"/>
      <c r="AB33" s="179"/>
      <c r="AC33" s="179"/>
      <c r="AD33" s="179"/>
      <c r="AE33" s="179"/>
      <c r="AF33" s="36"/>
      <c r="AG33" s="36"/>
      <c r="AH33" s="36"/>
      <c r="AI33" s="36"/>
      <c r="AJ33" s="36"/>
      <c r="AK33" s="178">
        <v>0</v>
      </c>
      <c r="AL33" s="179"/>
      <c r="AM33" s="179"/>
      <c r="AN33" s="179"/>
      <c r="AO33" s="179"/>
      <c r="AP33" s="36"/>
      <c r="AQ33" s="36"/>
      <c r="AR33" s="37"/>
      <c r="AS33" s="36"/>
      <c r="AT33" s="36"/>
      <c r="AU33" s="36"/>
      <c r="AV33" s="36"/>
      <c r="AW33" s="36"/>
      <c r="AX33" s="36"/>
      <c r="AY33" s="36"/>
      <c r="AZ33" s="36"/>
      <c r="BE33" s="197"/>
    </row>
    <row r="34" spans="1:57" s="2" customFormat="1" ht="6.95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196"/>
    </row>
    <row r="35" spans="1:57" s="2" customFormat="1" ht="25.9" customHeight="1">
      <c r="A35" s="29"/>
      <c r="B35" s="30"/>
      <c r="C35" s="38"/>
      <c r="D35" s="39" t="s">
        <v>41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42</v>
      </c>
      <c r="U35" s="40"/>
      <c r="V35" s="40"/>
      <c r="W35" s="40"/>
      <c r="X35" s="181" t="s">
        <v>43</v>
      </c>
      <c r="Y35" s="182"/>
      <c r="Z35" s="182"/>
      <c r="AA35" s="182"/>
      <c r="AB35" s="182"/>
      <c r="AC35" s="40"/>
      <c r="AD35" s="40"/>
      <c r="AE35" s="40"/>
      <c r="AF35" s="40"/>
      <c r="AG35" s="40"/>
      <c r="AH35" s="40"/>
      <c r="AI35" s="40"/>
      <c r="AJ35" s="40"/>
      <c r="AK35" s="183">
        <f>SUM(AK26:AK33)</f>
        <v>0</v>
      </c>
      <c r="AL35" s="182"/>
      <c r="AM35" s="182"/>
      <c r="AN35" s="182"/>
      <c r="AO35" s="184"/>
      <c r="AP35" s="38"/>
      <c r="AQ35" s="38"/>
      <c r="AR35" s="30"/>
      <c r="BE35" s="29"/>
    </row>
    <row r="36" spans="1:57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42"/>
      <c r="D49" s="43" t="s">
        <v>44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45</v>
      </c>
      <c r="AI49" s="44"/>
      <c r="AJ49" s="44"/>
      <c r="AK49" s="44"/>
      <c r="AL49" s="44"/>
      <c r="AM49" s="44"/>
      <c r="AN49" s="44"/>
      <c r="AO49" s="44"/>
      <c r="AR49" s="42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9"/>
      <c r="B60" s="30"/>
      <c r="C60" s="29"/>
      <c r="D60" s="45" t="s">
        <v>46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5" t="s">
        <v>47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5" t="s">
        <v>46</v>
      </c>
      <c r="AI60" s="32"/>
      <c r="AJ60" s="32"/>
      <c r="AK60" s="32"/>
      <c r="AL60" s="32"/>
      <c r="AM60" s="45" t="s">
        <v>47</v>
      </c>
      <c r="AN60" s="32"/>
      <c r="AO60" s="32"/>
      <c r="AP60" s="29"/>
      <c r="AQ60" s="29"/>
      <c r="AR60" s="30"/>
      <c r="BE60" s="29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9"/>
      <c r="B64" s="30"/>
      <c r="C64" s="29"/>
      <c r="D64" s="43" t="s">
        <v>48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3" t="s">
        <v>49</v>
      </c>
      <c r="AI64" s="46"/>
      <c r="AJ64" s="46"/>
      <c r="AK64" s="46"/>
      <c r="AL64" s="46"/>
      <c r="AM64" s="46"/>
      <c r="AN64" s="46"/>
      <c r="AO64" s="46"/>
      <c r="AP64" s="29"/>
      <c r="AQ64" s="29"/>
      <c r="AR64" s="30"/>
      <c r="BE64" s="29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9"/>
      <c r="B75" s="30"/>
      <c r="C75" s="29"/>
      <c r="D75" s="45" t="s">
        <v>46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5" t="s">
        <v>47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5" t="s">
        <v>46</v>
      </c>
      <c r="AI75" s="32"/>
      <c r="AJ75" s="32"/>
      <c r="AK75" s="32"/>
      <c r="AL75" s="32"/>
      <c r="AM75" s="45" t="s">
        <v>47</v>
      </c>
      <c r="AN75" s="32"/>
      <c r="AO75" s="32"/>
      <c r="AP75" s="29"/>
      <c r="AQ75" s="29"/>
      <c r="AR75" s="30"/>
      <c r="BE75" s="29"/>
    </row>
    <row r="76" spans="1:57" s="2" customFormat="1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0"/>
      <c r="BE77" s="29"/>
    </row>
    <row r="81" spans="1:91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0"/>
      <c r="BE81" s="29"/>
    </row>
    <row r="82" spans="1:91" s="2" customFormat="1" ht="24.95" customHeight="1">
      <c r="A82" s="29"/>
      <c r="B82" s="30"/>
      <c r="C82" s="18" t="s">
        <v>50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51"/>
      <c r="C84" s="24" t="s">
        <v>11</v>
      </c>
      <c r="AR84" s="51"/>
    </row>
    <row r="85" spans="1:91" s="5" customFormat="1" ht="36.950000000000003" customHeight="1">
      <c r="B85" s="52"/>
      <c r="C85" s="53" t="s">
        <v>13</v>
      </c>
      <c r="L85" s="169" t="str">
        <f>K6</f>
        <v>Oprava malieb a náterov_Internáty B</v>
      </c>
      <c r="M85" s="170"/>
      <c r="N85" s="170"/>
      <c r="O85" s="170"/>
      <c r="P85" s="170"/>
      <c r="Q85" s="170"/>
      <c r="R85" s="170"/>
      <c r="S85" s="170"/>
      <c r="T85" s="170"/>
      <c r="U85" s="170"/>
      <c r="V85" s="170"/>
      <c r="W85" s="170"/>
      <c r="X85" s="170"/>
      <c r="Y85" s="170"/>
      <c r="Z85" s="170"/>
      <c r="AA85" s="170"/>
      <c r="AB85" s="170"/>
      <c r="AC85" s="170"/>
      <c r="AD85" s="170"/>
      <c r="AE85" s="170"/>
      <c r="AF85" s="170"/>
      <c r="AG85" s="170"/>
      <c r="AH85" s="170"/>
      <c r="AI85" s="170"/>
      <c r="AJ85" s="170"/>
      <c r="AK85" s="170"/>
      <c r="AL85" s="170"/>
      <c r="AM85" s="170"/>
      <c r="AN85" s="170"/>
      <c r="AO85" s="170"/>
      <c r="AR85" s="52"/>
    </row>
    <row r="86" spans="1:91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4" t="s">
        <v>17</v>
      </c>
      <c r="D87" s="29"/>
      <c r="E87" s="29"/>
      <c r="F87" s="29"/>
      <c r="G87" s="29"/>
      <c r="H87" s="29"/>
      <c r="I87" s="29"/>
      <c r="J87" s="29"/>
      <c r="K87" s="29"/>
      <c r="L87" s="54" t="str">
        <f>IF(K8="","",K8)</f>
        <v xml:space="preserve"> 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19</v>
      </c>
      <c r="AJ87" s="29"/>
      <c r="AK87" s="29"/>
      <c r="AL87" s="29"/>
      <c r="AM87" s="171" t="str">
        <f>IF(AN8= "","",AN8)</f>
        <v/>
      </c>
      <c r="AN87" s="171"/>
      <c r="AO87" s="29"/>
      <c r="AP87" s="29"/>
      <c r="AQ87" s="29"/>
      <c r="AR87" s="30"/>
      <c r="BE87" s="29"/>
    </row>
    <row r="88" spans="1:91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2" customHeight="1">
      <c r="A89" s="29"/>
      <c r="B89" s="30"/>
      <c r="C89" s="24" t="s">
        <v>20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>Akadémia ozbrojených síl gen.M.R.Štefánika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26</v>
      </c>
      <c r="AJ89" s="29"/>
      <c r="AK89" s="29"/>
      <c r="AL89" s="29"/>
      <c r="AM89" s="172" t="str">
        <f>IF(E17="","",E17)</f>
        <v xml:space="preserve"> </v>
      </c>
      <c r="AN89" s="173"/>
      <c r="AO89" s="173"/>
      <c r="AP89" s="173"/>
      <c r="AQ89" s="29"/>
      <c r="AR89" s="30"/>
      <c r="AS89" s="174" t="s">
        <v>51</v>
      </c>
      <c r="AT89" s="175"/>
      <c r="AU89" s="56"/>
      <c r="AV89" s="56"/>
      <c r="AW89" s="56"/>
      <c r="AX89" s="56"/>
      <c r="AY89" s="56"/>
      <c r="AZ89" s="56"/>
      <c r="BA89" s="56"/>
      <c r="BB89" s="56"/>
      <c r="BC89" s="56"/>
      <c r="BD89" s="57"/>
      <c r="BE89" s="29"/>
    </row>
    <row r="90" spans="1:91" s="2" customFormat="1" ht="15.2" customHeight="1">
      <c r="A90" s="29"/>
      <c r="B90" s="30"/>
      <c r="C90" s="24" t="s">
        <v>24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29</v>
      </c>
      <c r="AJ90" s="29"/>
      <c r="AK90" s="29"/>
      <c r="AL90" s="29"/>
      <c r="AM90" s="172" t="str">
        <f>IF(E20="","",E20)</f>
        <v xml:space="preserve"> </v>
      </c>
      <c r="AN90" s="173"/>
      <c r="AO90" s="173"/>
      <c r="AP90" s="173"/>
      <c r="AQ90" s="29"/>
      <c r="AR90" s="30"/>
      <c r="AS90" s="176"/>
      <c r="AT90" s="177"/>
      <c r="AU90" s="58"/>
      <c r="AV90" s="58"/>
      <c r="AW90" s="58"/>
      <c r="AX90" s="58"/>
      <c r="AY90" s="58"/>
      <c r="AZ90" s="58"/>
      <c r="BA90" s="58"/>
      <c r="BB90" s="58"/>
      <c r="BC90" s="58"/>
      <c r="BD90" s="59"/>
      <c r="BE90" s="29"/>
    </row>
    <row r="91" spans="1:91" s="2" customFormat="1" ht="10.9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176"/>
      <c r="AT91" s="177"/>
      <c r="AU91" s="58"/>
      <c r="AV91" s="58"/>
      <c r="AW91" s="58"/>
      <c r="AX91" s="58"/>
      <c r="AY91" s="58"/>
      <c r="AZ91" s="58"/>
      <c r="BA91" s="58"/>
      <c r="BB91" s="58"/>
      <c r="BC91" s="58"/>
      <c r="BD91" s="59"/>
      <c r="BE91" s="29"/>
    </row>
    <row r="92" spans="1:91" s="2" customFormat="1" ht="29.25" customHeight="1">
      <c r="A92" s="29"/>
      <c r="B92" s="30"/>
      <c r="C92" s="187" t="s">
        <v>52</v>
      </c>
      <c r="D92" s="188"/>
      <c r="E92" s="188"/>
      <c r="F92" s="188"/>
      <c r="G92" s="188"/>
      <c r="H92" s="60"/>
      <c r="I92" s="189" t="s">
        <v>53</v>
      </c>
      <c r="J92" s="188"/>
      <c r="K92" s="188"/>
      <c r="L92" s="188"/>
      <c r="M92" s="188"/>
      <c r="N92" s="188"/>
      <c r="O92" s="188"/>
      <c r="P92" s="188"/>
      <c r="Q92" s="188"/>
      <c r="R92" s="188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/>
      <c r="AE92" s="188"/>
      <c r="AF92" s="188"/>
      <c r="AG92" s="190" t="s">
        <v>54</v>
      </c>
      <c r="AH92" s="188"/>
      <c r="AI92" s="188"/>
      <c r="AJ92" s="188"/>
      <c r="AK92" s="188"/>
      <c r="AL92" s="188"/>
      <c r="AM92" s="188"/>
      <c r="AN92" s="189" t="s">
        <v>55</v>
      </c>
      <c r="AO92" s="188"/>
      <c r="AP92" s="191"/>
      <c r="AQ92" s="61" t="s">
        <v>56</v>
      </c>
      <c r="AR92" s="30"/>
      <c r="AS92" s="62" t="s">
        <v>57</v>
      </c>
      <c r="AT92" s="63" t="s">
        <v>58</v>
      </c>
      <c r="AU92" s="63" t="s">
        <v>59</v>
      </c>
      <c r="AV92" s="63" t="s">
        <v>60</v>
      </c>
      <c r="AW92" s="63" t="s">
        <v>61</v>
      </c>
      <c r="AX92" s="63" t="s">
        <v>62</v>
      </c>
      <c r="AY92" s="63" t="s">
        <v>63</v>
      </c>
      <c r="AZ92" s="63" t="s">
        <v>64</v>
      </c>
      <c r="BA92" s="63" t="s">
        <v>65</v>
      </c>
      <c r="BB92" s="63" t="s">
        <v>66</v>
      </c>
      <c r="BC92" s="63" t="s">
        <v>67</v>
      </c>
      <c r="BD92" s="64" t="s">
        <v>68</v>
      </c>
      <c r="BE92" s="29"/>
    </row>
    <row r="93" spans="1:91" s="2" customFormat="1" ht="10.9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5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7"/>
      <c r="BE93" s="29"/>
    </row>
    <row r="94" spans="1:91" s="6" customFormat="1" ht="32.450000000000003" customHeight="1">
      <c r="B94" s="68"/>
      <c r="C94" s="69" t="s">
        <v>69</v>
      </c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192">
        <f>ROUND(SUM(AG95:AG96),2)</f>
        <v>0</v>
      </c>
      <c r="AH94" s="192"/>
      <c r="AI94" s="192"/>
      <c r="AJ94" s="192"/>
      <c r="AK94" s="192"/>
      <c r="AL94" s="192"/>
      <c r="AM94" s="192"/>
      <c r="AN94" s="193">
        <f>SUM(AG94,AT94)</f>
        <v>0</v>
      </c>
      <c r="AO94" s="193"/>
      <c r="AP94" s="193"/>
      <c r="AQ94" s="72" t="s">
        <v>1</v>
      </c>
      <c r="AR94" s="68"/>
      <c r="AS94" s="73">
        <f>ROUND(SUM(AS95:AS96),2)</f>
        <v>0</v>
      </c>
      <c r="AT94" s="74">
        <f>ROUND(SUM(AV94:AW94),2)</f>
        <v>0</v>
      </c>
      <c r="AU94" s="75">
        <f>ROUND(SUM(AU95:AU96),5)</f>
        <v>0</v>
      </c>
      <c r="AV94" s="74">
        <f>ROUND(AZ94*L29,2)</f>
        <v>0</v>
      </c>
      <c r="AW94" s="74">
        <f>ROUND(BA94*L30,2)</f>
        <v>0</v>
      </c>
      <c r="AX94" s="74">
        <f>ROUND(BB94*L29,2)</f>
        <v>0</v>
      </c>
      <c r="AY94" s="74">
        <f>ROUND(BC94*L30,2)</f>
        <v>0</v>
      </c>
      <c r="AZ94" s="74">
        <f>ROUND(SUM(AZ95:AZ96),2)</f>
        <v>0</v>
      </c>
      <c r="BA94" s="74">
        <f>ROUND(SUM(BA95:BA96),2)</f>
        <v>0</v>
      </c>
      <c r="BB94" s="74">
        <f>ROUND(SUM(BB95:BB96),2)</f>
        <v>0</v>
      </c>
      <c r="BC94" s="74">
        <f>ROUND(SUM(BC95:BC96),2)</f>
        <v>0</v>
      </c>
      <c r="BD94" s="76">
        <f>ROUND(SUM(BD95:BD96),2)</f>
        <v>0</v>
      </c>
      <c r="BS94" s="77" t="s">
        <v>70</v>
      </c>
      <c r="BT94" s="77" t="s">
        <v>71</v>
      </c>
      <c r="BU94" s="78" t="s">
        <v>72</v>
      </c>
      <c r="BV94" s="77" t="s">
        <v>73</v>
      </c>
      <c r="BW94" s="77" t="s">
        <v>4</v>
      </c>
      <c r="BX94" s="77" t="s">
        <v>74</v>
      </c>
      <c r="CL94" s="77" t="s">
        <v>1</v>
      </c>
    </row>
    <row r="95" spans="1:91" s="7" customFormat="1" ht="16.5" customHeight="1">
      <c r="A95" s="79" t="s">
        <v>75</v>
      </c>
      <c r="B95" s="80"/>
      <c r="C95" s="81"/>
      <c r="D95" s="168" t="s">
        <v>76</v>
      </c>
      <c r="E95" s="168"/>
      <c r="F95" s="168"/>
      <c r="G95" s="168"/>
      <c r="H95" s="168"/>
      <c r="I95" s="82"/>
      <c r="J95" s="168" t="s">
        <v>77</v>
      </c>
      <c r="K95" s="168"/>
      <c r="L95" s="168"/>
      <c r="M95" s="168"/>
      <c r="N95" s="168"/>
      <c r="O95" s="168"/>
      <c r="P95" s="168"/>
      <c r="Q95" s="168"/>
      <c r="R95" s="168"/>
      <c r="S95" s="168"/>
      <c r="T95" s="168"/>
      <c r="U95" s="168"/>
      <c r="V95" s="168"/>
      <c r="W95" s="168"/>
      <c r="X95" s="168"/>
      <c r="Y95" s="168"/>
      <c r="Z95" s="168"/>
      <c r="AA95" s="168"/>
      <c r="AB95" s="168"/>
      <c r="AC95" s="168"/>
      <c r="AD95" s="168"/>
      <c r="AE95" s="168"/>
      <c r="AF95" s="168"/>
      <c r="AG95" s="166">
        <f>'SO 01 - Internát B1'!J30</f>
        <v>0</v>
      </c>
      <c r="AH95" s="167"/>
      <c r="AI95" s="167"/>
      <c r="AJ95" s="167"/>
      <c r="AK95" s="167"/>
      <c r="AL95" s="167"/>
      <c r="AM95" s="167"/>
      <c r="AN95" s="166">
        <f>SUM(AG95,AT95)</f>
        <v>0</v>
      </c>
      <c r="AO95" s="167"/>
      <c r="AP95" s="167"/>
      <c r="AQ95" s="83" t="s">
        <v>78</v>
      </c>
      <c r="AR95" s="80"/>
      <c r="AS95" s="84">
        <v>0</v>
      </c>
      <c r="AT95" s="85">
        <f>ROUND(SUM(AV95:AW95),2)</f>
        <v>0</v>
      </c>
      <c r="AU95" s="86">
        <f>'SO 01 - Internát B1'!P123</f>
        <v>0</v>
      </c>
      <c r="AV95" s="85">
        <f>'SO 01 - Internát B1'!J33</f>
        <v>0</v>
      </c>
      <c r="AW95" s="85">
        <f>'SO 01 - Internát B1'!J34</f>
        <v>0</v>
      </c>
      <c r="AX95" s="85">
        <f>'SO 01 - Internát B1'!J35</f>
        <v>0</v>
      </c>
      <c r="AY95" s="85">
        <f>'SO 01 - Internát B1'!J36</f>
        <v>0</v>
      </c>
      <c r="AZ95" s="85">
        <f>'SO 01 - Internát B1'!F33</f>
        <v>0</v>
      </c>
      <c r="BA95" s="85">
        <f>'SO 01 - Internát B1'!F34</f>
        <v>0</v>
      </c>
      <c r="BB95" s="85">
        <f>'SO 01 - Internát B1'!F35</f>
        <v>0</v>
      </c>
      <c r="BC95" s="85">
        <f>'SO 01 - Internát B1'!F36</f>
        <v>0</v>
      </c>
      <c r="BD95" s="87">
        <f>'SO 01 - Internát B1'!F37</f>
        <v>0</v>
      </c>
      <c r="BT95" s="88" t="s">
        <v>79</v>
      </c>
      <c r="BV95" s="88" t="s">
        <v>73</v>
      </c>
      <c r="BW95" s="88" t="s">
        <v>80</v>
      </c>
      <c r="BX95" s="88" t="s">
        <v>4</v>
      </c>
      <c r="CL95" s="88" t="s">
        <v>1</v>
      </c>
      <c r="CM95" s="88" t="s">
        <v>71</v>
      </c>
    </row>
    <row r="96" spans="1:91" s="7" customFormat="1" ht="16.5" customHeight="1">
      <c r="A96" s="79" t="s">
        <v>75</v>
      </c>
      <c r="B96" s="80"/>
      <c r="C96" s="81"/>
      <c r="D96" s="168" t="s">
        <v>81</v>
      </c>
      <c r="E96" s="168"/>
      <c r="F96" s="168"/>
      <c r="G96" s="168"/>
      <c r="H96" s="168"/>
      <c r="I96" s="82"/>
      <c r="J96" s="168" t="s">
        <v>82</v>
      </c>
      <c r="K96" s="168"/>
      <c r="L96" s="168"/>
      <c r="M96" s="168"/>
      <c r="N96" s="168"/>
      <c r="O96" s="168"/>
      <c r="P96" s="168"/>
      <c r="Q96" s="168"/>
      <c r="R96" s="168"/>
      <c r="S96" s="168"/>
      <c r="T96" s="168"/>
      <c r="U96" s="168"/>
      <c r="V96" s="168"/>
      <c r="W96" s="168"/>
      <c r="X96" s="168"/>
      <c r="Y96" s="168"/>
      <c r="Z96" s="168"/>
      <c r="AA96" s="168"/>
      <c r="AB96" s="168"/>
      <c r="AC96" s="168"/>
      <c r="AD96" s="168"/>
      <c r="AE96" s="168"/>
      <c r="AF96" s="168"/>
      <c r="AG96" s="166">
        <f>'SO 02 - Internát B2'!J30</f>
        <v>0</v>
      </c>
      <c r="AH96" s="167"/>
      <c r="AI96" s="167"/>
      <c r="AJ96" s="167"/>
      <c r="AK96" s="167"/>
      <c r="AL96" s="167"/>
      <c r="AM96" s="167"/>
      <c r="AN96" s="166">
        <f>SUM(AG96,AT96)</f>
        <v>0</v>
      </c>
      <c r="AO96" s="167"/>
      <c r="AP96" s="167"/>
      <c r="AQ96" s="83" t="s">
        <v>78</v>
      </c>
      <c r="AR96" s="80"/>
      <c r="AS96" s="84">
        <v>0</v>
      </c>
      <c r="AT96" s="85">
        <f>ROUND(SUM(AV96:AW96),2)</f>
        <v>0</v>
      </c>
      <c r="AU96" s="86">
        <f>'SO 02 - Internát B2'!P123</f>
        <v>0</v>
      </c>
      <c r="AV96" s="85">
        <f>'SO 02 - Internát B2'!J33</f>
        <v>0</v>
      </c>
      <c r="AW96" s="85">
        <f>'SO 02 - Internát B2'!J34</f>
        <v>0</v>
      </c>
      <c r="AX96" s="85">
        <f>'SO 02 - Internát B2'!J35</f>
        <v>0</v>
      </c>
      <c r="AY96" s="85">
        <f>'SO 02 - Internát B2'!J36</f>
        <v>0</v>
      </c>
      <c r="AZ96" s="85">
        <f>'SO 02 - Internát B2'!F33</f>
        <v>0</v>
      </c>
      <c r="BA96" s="85">
        <f>'SO 02 - Internát B2'!F34</f>
        <v>0</v>
      </c>
      <c r="BB96" s="85">
        <f>'SO 02 - Internát B2'!F35</f>
        <v>0</v>
      </c>
      <c r="BC96" s="85">
        <f>'SO 02 - Internát B2'!F36</f>
        <v>0</v>
      </c>
      <c r="BD96" s="87">
        <f>'SO 02 - Internát B2'!F37</f>
        <v>0</v>
      </c>
      <c r="BT96" s="88" t="s">
        <v>79</v>
      </c>
      <c r="BV96" s="88" t="s">
        <v>73</v>
      </c>
      <c r="BW96" s="88" t="s">
        <v>83</v>
      </c>
      <c r="BX96" s="88" t="s">
        <v>4</v>
      </c>
      <c r="CL96" s="88" t="s">
        <v>1</v>
      </c>
      <c r="CM96" s="88" t="s">
        <v>71</v>
      </c>
    </row>
    <row r="97" spans="1:57" s="2" customFormat="1" ht="30" customHeight="1">
      <c r="A97" s="29"/>
      <c r="B97" s="30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30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</row>
    <row r="98" spans="1:57" s="2" customFormat="1" ht="6.95" customHeight="1">
      <c r="A98" s="29"/>
      <c r="B98" s="47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  <c r="AO98" s="48"/>
      <c r="AP98" s="48"/>
      <c r="AQ98" s="48"/>
      <c r="AR98" s="30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</row>
  </sheetData>
  <mergeCells count="46">
    <mergeCell ref="AK30:AO30"/>
    <mergeCell ref="L30:P30"/>
    <mergeCell ref="W31:AE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  <mergeCell ref="AN96:AP96"/>
    <mergeCell ref="AG96:AM96"/>
    <mergeCell ref="D96:H96"/>
    <mergeCell ref="J96:AF96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</mergeCells>
  <hyperlinks>
    <hyperlink ref="A95" location="'SO 01 - Internát B1'!C2" display="/"/>
    <hyperlink ref="A96" location="'SO 02 - Internát B2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1"/>
  <sheetViews>
    <sheetView showGridLines="0" topLeftCell="A122" workbookViewId="0">
      <selection activeCell="C139" sqref="C139:G139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64" t="s">
        <v>5</v>
      </c>
      <c r="M2" s="165"/>
      <c r="N2" s="165"/>
      <c r="O2" s="165"/>
      <c r="P2" s="165"/>
      <c r="Q2" s="165"/>
      <c r="R2" s="165"/>
      <c r="S2" s="165"/>
      <c r="T2" s="165"/>
      <c r="U2" s="165"/>
      <c r="V2" s="165"/>
      <c r="AT2" s="14" t="s">
        <v>80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71</v>
      </c>
    </row>
    <row r="4" spans="1:46" s="1" customFormat="1" ht="24.95" customHeight="1">
      <c r="B4" s="17"/>
      <c r="D4" s="18" t="s">
        <v>84</v>
      </c>
      <c r="L4" s="17"/>
      <c r="M4" s="89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13</v>
      </c>
      <c r="L6" s="17"/>
    </row>
    <row r="7" spans="1:46" s="1" customFormat="1" ht="16.5" customHeight="1">
      <c r="B7" s="17"/>
      <c r="E7" s="207" t="str">
        <f>'Rekapitulácia stavby'!K6</f>
        <v>Oprava malieb a náterov_Internáty B</v>
      </c>
      <c r="F7" s="208"/>
      <c r="G7" s="208"/>
      <c r="H7" s="208"/>
      <c r="L7" s="17"/>
    </row>
    <row r="8" spans="1:46" s="2" customFormat="1" ht="12" customHeight="1">
      <c r="A8" s="29"/>
      <c r="B8" s="30"/>
      <c r="C8" s="29"/>
      <c r="D8" s="24" t="s">
        <v>85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69" t="s">
        <v>86</v>
      </c>
      <c r="F9" s="206"/>
      <c r="G9" s="206"/>
      <c r="H9" s="206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15</v>
      </c>
      <c r="E11" s="29"/>
      <c r="F11" s="22" t="s">
        <v>1</v>
      </c>
      <c r="G11" s="29"/>
      <c r="H11" s="29"/>
      <c r="I11" s="24" t="s">
        <v>16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17</v>
      </c>
      <c r="E12" s="29"/>
      <c r="F12" s="22" t="s">
        <v>18</v>
      </c>
      <c r="G12" s="29"/>
      <c r="H12" s="29"/>
      <c r="I12" s="24" t="s">
        <v>19</v>
      </c>
      <c r="J12" s="55"/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20</v>
      </c>
      <c r="E14" s="29"/>
      <c r="F14" s="29"/>
      <c r="G14" s="29"/>
      <c r="H14" s="29"/>
      <c r="I14" s="24" t="s">
        <v>21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22</v>
      </c>
      <c r="F15" s="29"/>
      <c r="G15" s="29"/>
      <c r="H15" s="29"/>
      <c r="I15" s="24" t="s">
        <v>23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24</v>
      </c>
      <c r="E17" s="29"/>
      <c r="F17" s="29"/>
      <c r="G17" s="29"/>
      <c r="H17" s="29"/>
      <c r="I17" s="24" t="s">
        <v>21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09" t="str">
        <f>'Rekapitulácia stavby'!E14</f>
        <v>Vyplň údaj</v>
      </c>
      <c r="F18" s="198"/>
      <c r="G18" s="198"/>
      <c r="H18" s="198"/>
      <c r="I18" s="24" t="s">
        <v>23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26</v>
      </c>
      <c r="E20" s="29"/>
      <c r="F20" s="29"/>
      <c r="G20" s="29"/>
      <c r="H20" s="29"/>
      <c r="I20" s="24" t="s">
        <v>21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23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29</v>
      </c>
      <c r="E23" s="29"/>
      <c r="F23" s="29"/>
      <c r="G23" s="29"/>
      <c r="H23" s="29"/>
      <c r="I23" s="24" t="s">
        <v>21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23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30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0"/>
      <c r="B27" s="91"/>
      <c r="C27" s="90"/>
      <c r="D27" s="90"/>
      <c r="E27" s="202" t="s">
        <v>1</v>
      </c>
      <c r="F27" s="202"/>
      <c r="G27" s="202"/>
      <c r="H27" s="202"/>
      <c r="I27" s="90"/>
      <c r="J27" s="90"/>
      <c r="K27" s="90"/>
      <c r="L27" s="92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3" t="s">
        <v>31</v>
      </c>
      <c r="E30" s="29"/>
      <c r="F30" s="29"/>
      <c r="G30" s="29"/>
      <c r="H30" s="29"/>
      <c r="I30" s="29"/>
      <c r="J30" s="71">
        <f>ROUND(J123,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33</v>
      </c>
      <c r="G32" s="29"/>
      <c r="H32" s="29"/>
      <c r="I32" s="33" t="s">
        <v>32</v>
      </c>
      <c r="J32" s="33" t="s">
        <v>34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4" t="s">
        <v>35</v>
      </c>
      <c r="E33" s="35" t="s">
        <v>36</v>
      </c>
      <c r="F33" s="95">
        <f>ROUND((SUM(BE123:BE140)),  2)</f>
        <v>0</v>
      </c>
      <c r="G33" s="96"/>
      <c r="H33" s="96"/>
      <c r="I33" s="97">
        <v>0.2</v>
      </c>
      <c r="J33" s="95">
        <f>ROUND(((SUM(BE123:BE140))*I33),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37</v>
      </c>
      <c r="F34" s="95">
        <f>ROUND((SUM(BF123:BF140)),  2)</f>
        <v>0</v>
      </c>
      <c r="G34" s="96"/>
      <c r="H34" s="96"/>
      <c r="I34" s="97">
        <v>0.2</v>
      </c>
      <c r="J34" s="95">
        <f>ROUND(((SUM(BF123:BF140))*I34),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38</v>
      </c>
      <c r="F35" s="98">
        <f>ROUND((SUM(BG123:BG140)),  2)</f>
        <v>0</v>
      </c>
      <c r="G35" s="29"/>
      <c r="H35" s="29"/>
      <c r="I35" s="99">
        <v>0.2</v>
      </c>
      <c r="J35" s="98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39</v>
      </c>
      <c r="F36" s="98">
        <f>ROUND((SUM(BH123:BH140)),  2)</f>
        <v>0</v>
      </c>
      <c r="G36" s="29"/>
      <c r="H36" s="29"/>
      <c r="I36" s="99">
        <v>0.2</v>
      </c>
      <c r="J36" s="98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40</v>
      </c>
      <c r="F37" s="95">
        <f>ROUND((SUM(BI123:BI140)),  2)</f>
        <v>0</v>
      </c>
      <c r="G37" s="96"/>
      <c r="H37" s="96"/>
      <c r="I37" s="97">
        <v>0</v>
      </c>
      <c r="J37" s="95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0"/>
      <c r="D39" s="101" t="s">
        <v>41</v>
      </c>
      <c r="E39" s="60"/>
      <c r="F39" s="60"/>
      <c r="G39" s="102" t="s">
        <v>42</v>
      </c>
      <c r="H39" s="103" t="s">
        <v>43</v>
      </c>
      <c r="I39" s="60"/>
      <c r="J39" s="104">
        <f>SUM(J30:J37)</f>
        <v>0</v>
      </c>
      <c r="K39" s="105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44</v>
      </c>
      <c r="E50" s="44"/>
      <c r="F50" s="44"/>
      <c r="G50" s="43" t="s">
        <v>45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5" t="s">
        <v>46</v>
      </c>
      <c r="E61" s="32"/>
      <c r="F61" s="106" t="s">
        <v>47</v>
      </c>
      <c r="G61" s="45" t="s">
        <v>46</v>
      </c>
      <c r="H61" s="32"/>
      <c r="I61" s="32"/>
      <c r="J61" s="107" t="s">
        <v>47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3" t="s">
        <v>48</v>
      </c>
      <c r="E65" s="46"/>
      <c r="F65" s="46"/>
      <c r="G65" s="43" t="s">
        <v>49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5" t="s">
        <v>46</v>
      </c>
      <c r="E76" s="32"/>
      <c r="F76" s="106" t="s">
        <v>47</v>
      </c>
      <c r="G76" s="45" t="s">
        <v>46</v>
      </c>
      <c r="H76" s="32"/>
      <c r="I76" s="32"/>
      <c r="J76" s="107" t="s">
        <v>47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87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13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07" t="str">
        <f>E7</f>
        <v>Oprava malieb a náterov_Internáty B</v>
      </c>
      <c r="F85" s="208"/>
      <c r="G85" s="208"/>
      <c r="H85" s="208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85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69" t="str">
        <f>E9</f>
        <v>SO 01 - Internát B1</v>
      </c>
      <c r="F87" s="206"/>
      <c r="G87" s="206"/>
      <c r="H87" s="206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17</v>
      </c>
      <c r="D89" s="29"/>
      <c r="E89" s="29"/>
      <c r="F89" s="22" t="str">
        <f>F12</f>
        <v xml:space="preserve"> </v>
      </c>
      <c r="G89" s="29"/>
      <c r="H89" s="29"/>
      <c r="I89" s="24" t="s">
        <v>19</v>
      </c>
      <c r="J89" s="55" t="str">
        <f>IF(J12="","",J12)</f>
        <v/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20</v>
      </c>
      <c r="D91" s="29"/>
      <c r="E91" s="29"/>
      <c r="F91" s="22" t="str">
        <f>E15</f>
        <v>Akadémia ozbrojených síl gen.M.R.Štefánika</v>
      </c>
      <c r="G91" s="29"/>
      <c r="H91" s="29"/>
      <c r="I91" s="24" t="s">
        <v>26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24</v>
      </c>
      <c r="D92" s="29"/>
      <c r="E92" s="29"/>
      <c r="F92" s="22" t="str">
        <f>IF(E18="","",E18)</f>
        <v>Vyplň údaj</v>
      </c>
      <c r="G92" s="29"/>
      <c r="H92" s="29"/>
      <c r="I92" s="24" t="s">
        <v>29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08" t="s">
        <v>88</v>
      </c>
      <c r="D94" s="100"/>
      <c r="E94" s="100"/>
      <c r="F94" s="100"/>
      <c r="G94" s="100"/>
      <c r="H94" s="100"/>
      <c r="I94" s="100"/>
      <c r="J94" s="109" t="s">
        <v>89</v>
      </c>
      <c r="K94" s="100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0" t="s">
        <v>90</v>
      </c>
      <c r="D96" s="29"/>
      <c r="E96" s="29"/>
      <c r="F96" s="29"/>
      <c r="G96" s="29"/>
      <c r="H96" s="29"/>
      <c r="I96" s="29"/>
      <c r="J96" s="71">
        <f>J123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91</v>
      </c>
    </row>
    <row r="97" spans="1:31" s="9" customFormat="1" ht="24.95" customHeight="1">
      <c r="B97" s="111"/>
      <c r="D97" s="112" t="s">
        <v>92</v>
      </c>
      <c r="E97" s="113"/>
      <c r="F97" s="113"/>
      <c r="G97" s="113"/>
      <c r="H97" s="113"/>
      <c r="I97" s="113"/>
      <c r="J97" s="114">
        <f>J124</f>
        <v>0</v>
      </c>
      <c r="L97" s="111"/>
    </row>
    <row r="98" spans="1:31" s="10" customFormat="1" ht="19.899999999999999" customHeight="1">
      <c r="B98" s="115"/>
      <c r="D98" s="116" t="s">
        <v>93</v>
      </c>
      <c r="E98" s="117"/>
      <c r="F98" s="117"/>
      <c r="G98" s="117"/>
      <c r="H98" s="117"/>
      <c r="I98" s="117"/>
      <c r="J98" s="118">
        <f>J125</f>
        <v>0</v>
      </c>
      <c r="L98" s="115"/>
    </row>
    <row r="99" spans="1:31" s="10" customFormat="1" ht="19.899999999999999" customHeight="1">
      <c r="B99" s="115"/>
      <c r="D99" s="116" t="s">
        <v>94</v>
      </c>
      <c r="E99" s="117"/>
      <c r="F99" s="117"/>
      <c r="G99" s="117"/>
      <c r="H99" s="117"/>
      <c r="I99" s="117"/>
      <c r="J99" s="118">
        <f>J127</f>
        <v>0</v>
      </c>
      <c r="L99" s="115"/>
    </row>
    <row r="100" spans="1:31" s="10" customFormat="1" ht="19.899999999999999" customHeight="1">
      <c r="B100" s="115"/>
      <c r="D100" s="116" t="s">
        <v>95</v>
      </c>
      <c r="E100" s="117"/>
      <c r="F100" s="117"/>
      <c r="G100" s="117"/>
      <c r="H100" s="117"/>
      <c r="I100" s="117"/>
      <c r="J100" s="118">
        <f>J129</f>
        <v>0</v>
      </c>
      <c r="L100" s="115"/>
    </row>
    <row r="101" spans="1:31" s="9" customFormat="1" ht="24.95" customHeight="1">
      <c r="B101" s="111"/>
      <c r="D101" s="112" t="s">
        <v>96</v>
      </c>
      <c r="E101" s="113"/>
      <c r="F101" s="113"/>
      <c r="G101" s="113"/>
      <c r="H101" s="113"/>
      <c r="I101" s="113"/>
      <c r="J101" s="114">
        <f>J131</f>
        <v>0</v>
      </c>
      <c r="L101" s="111"/>
    </row>
    <row r="102" spans="1:31" s="10" customFormat="1" ht="19.899999999999999" customHeight="1">
      <c r="B102" s="115"/>
      <c r="D102" s="116" t="s">
        <v>97</v>
      </c>
      <c r="E102" s="117"/>
      <c r="F102" s="117"/>
      <c r="G102" s="117"/>
      <c r="H102" s="117"/>
      <c r="I102" s="117"/>
      <c r="J102" s="118">
        <f>J132</f>
        <v>0</v>
      </c>
      <c r="L102" s="115"/>
    </row>
    <row r="103" spans="1:31" s="10" customFormat="1" ht="19.899999999999999" customHeight="1">
      <c r="B103" s="115"/>
      <c r="D103" s="116" t="s">
        <v>98</v>
      </c>
      <c r="E103" s="117"/>
      <c r="F103" s="117"/>
      <c r="G103" s="117"/>
      <c r="H103" s="117"/>
      <c r="I103" s="117"/>
      <c r="J103" s="118">
        <f>J135</f>
        <v>0</v>
      </c>
      <c r="L103" s="115"/>
    </row>
    <row r="104" spans="1:31" s="2" customFormat="1" ht="21.75" customHeight="1">
      <c r="A104" s="29"/>
      <c r="B104" s="30"/>
      <c r="C104" s="29"/>
      <c r="D104" s="29"/>
      <c r="E104" s="29"/>
      <c r="F104" s="29"/>
      <c r="G104" s="29"/>
      <c r="H104" s="29"/>
      <c r="I104" s="29"/>
      <c r="J104" s="29"/>
      <c r="K104" s="29"/>
      <c r="L104" s="42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s="2" customFormat="1" ht="6.95" customHeight="1">
      <c r="A105" s="29"/>
      <c r="B105" s="47"/>
      <c r="C105" s="48"/>
      <c r="D105" s="48"/>
      <c r="E105" s="48"/>
      <c r="F105" s="48"/>
      <c r="G105" s="48"/>
      <c r="H105" s="48"/>
      <c r="I105" s="48"/>
      <c r="J105" s="48"/>
      <c r="K105" s="48"/>
      <c r="L105" s="42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9" spans="1:31" s="2" customFormat="1" ht="6.95" customHeight="1">
      <c r="A109" s="29"/>
      <c r="B109" s="49"/>
      <c r="C109" s="50"/>
      <c r="D109" s="50"/>
      <c r="E109" s="50"/>
      <c r="F109" s="50"/>
      <c r="G109" s="50"/>
      <c r="H109" s="50"/>
      <c r="I109" s="50"/>
      <c r="J109" s="50"/>
      <c r="K109" s="50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24.95" customHeight="1">
      <c r="A110" s="29"/>
      <c r="B110" s="30"/>
      <c r="C110" s="18" t="s">
        <v>99</v>
      </c>
      <c r="D110" s="29"/>
      <c r="E110" s="29"/>
      <c r="F110" s="29"/>
      <c r="G110" s="29"/>
      <c r="H110" s="29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6.95" customHeight="1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>
      <c r="A112" s="29"/>
      <c r="B112" s="30"/>
      <c r="C112" s="24" t="s">
        <v>13</v>
      </c>
      <c r="D112" s="29"/>
      <c r="E112" s="29"/>
      <c r="F112" s="29"/>
      <c r="G112" s="29"/>
      <c r="H112" s="29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6.5" customHeight="1">
      <c r="A113" s="29"/>
      <c r="B113" s="30"/>
      <c r="C113" s="29"/>
      <c r="D113" s="29"/>
      <c r="E113" s="207" t="str">
        <f>E7</f>
        <v>Oprava malieb a náterov_Internáty B</v>
      </c>
      <c r="F113" s="208"/>
      <c r="G113" s="208"/>
      <c r="H113" s="208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2" customHeight="1">
      <c r="A114" s="29"/>
      <c r="B114" s="30"/>
      <c r="C114" s="24" t="s">
        <v>85</v>
      </c>
      <c r="D114" s="29"/>
      <c r="E114" s="29"/>
      <c r="F114" s="29"/>
      <c r="G114" s="29"/>
      <c r="H114" s="2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6.5" customHeight="1">
      <c r="A115" s="29"/>
      <c r="B115" s="30"/>
      <c r="C115" s="29"/>
      <c r="D115" s="29"/>
      <c r="E115" s="169" t="str">
        <f>E9</f>
        <v>SO 01 - Internát B1</v>
      </c>
      <c r="F115" s="206"/>
      <c r="G115" s="206"/>
      <c r="H115" s="206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6.95" customHeight="1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2" customHeight="1">
      <c r="A117" s="29"/>
      <c r="B117" s="30"/>
      <c r="C117" s="24" t="s">
        <v>17</v>
      </c>
      <c r="D117" s="29"/>
      <c r="E117" s="29"/>
      <c r="F117" s="22" t="str">
        <f>F12</f>
        <v xml:space="preserve"> </v>
      </c>
      <c r="G117" s="29"/>
      <c r="H117" s="29"/>
      <c r="I117" s="24" t="s">
        <v>19</v>
      </c>
      <c r="J117" s="55" t="str">
        <f>IF(J12="","",J12)</f>
        <v/>
      </c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6.95" customHeight="1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5.2" customHeight="1">
      <c r="A119" s="29"/>
      <c r="B119" s="30"/>
      <c r="C119" s="24" t="s">
        <v>20</v>
      </c>
      <c r="D119" s="29"/>
      <c r="E119" s="29"/>
      <c r="F119" s="22" t="str">
        <f>E15</f>
        <v>Akadémia ozbrojených síl gen.M.R.Štefánika</v>
      </c>
      <c r="G119" s="29"/>
      <c r="H119" s="29"/>
      <c r="I119" s="24" t="s">
        <v>26</v>
      </c>
      <c r="J119" s="27" t="str">
        <f>E21</f>
        <v xml:space="preserve"> </v>
      </c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5.2" customHeight="1">
      <c r="A120" s="29"/>
      <c r="B120" s="30"/>
      <c r="C120" s="24" t="s">
        <v>24</v>
      </c>
      <c r="D120" s="29"/>
      <c r="E120" s="29"/>
      <c r="F120" s="22" t="str">
        <f>IF(E18="","",E18)</f>
        <v>Vyplň údaj</v>
      </c>
      <c r="G120" s="29"/>
      <c r="H120" s="29"/>
      <c r="I120" s="24" t="s">
        <v>29</v>
      </c>
      <c r="J120" s="27" t="str">
        <f>E24</f>
        <v xml:space="preserve"> </v>
      </c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2" customFormat="1" ht="10.35" customHeight="1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11" customFormat="1" ht="29.25" customHeight="1">
      <c r="A122" s="119"/>
      <c r="B122" s="120"/>
      <c r="C122" s="121" t="s">
        <v>100</v>
      </c>
      <c r="D122" s="122" t="s">
        <v>56</v>
      </c>
      <c r="E122" s="122" t="s">
        <v>52</v>
      </c>
      <c r="F122" s="122" t="s">
        <v>53</v>
      </c>
      <c r="G122" s="122" t="s">
        <v>101</v>
      </c>
      <c r="H122" s="122" t="s">
        <v>102</v>
      </c>
      <c r="I122" s="122" t="s">
        <v>103</v>
      </c>
      <c r="J122" s="123" t="s">
        <v>89</v>
      </c>
      <c r="K122" s="124" t="s">
        <v>104</v>
      </c>
      <c r="L122" s="125"/>
      <c r="M122" s="62" t="s">
        <v>1</v>
      </c>
      <c r="N122" s="63" t="s">
        <v>35</v>
      </c>
      <c r="O122" s="63" t="s">
        <v>105</v>
      </c>
      <c r="P122" s="63" t="s">
        <v>106</v>
      </c>
      <c r="Q122" s="63" t="s">
        <v>107</v>
      </c>
      <c r="R122" s="63" t="s">
        <v>108</v>
      </c>
      <c r="S122" s="63" t="s">
        <v>109</v>
      </c>
      <c r="T122" s="64" t="s">
        <v>110</v>
      </c>
      <c r="U122" s="119"/>
      <c r="V122" s="119"/>
      <c r="W122" s="119"/>
      <c r="X122" s="119"/>
      <c r="Y122" s="119"/>
      <c r="Z122" s="119"/>
      <c r="AA122" s="119"/>
      <c r="AB122" s="119"/>
      <c r="AC122" s="119"/>
      <c r="AD122" s="119"/>
      <c r="AE122" s="119"/>
    </row>
    <row r="123" spans="1:65" s="2" customFormat="1" ht="22.9" customHeight="1">
      <c r="A123" s="29"/>
      <c r="B123" s="30"/>
      <c r="C123" s="69" t="s">
        <v>90</v>
      </c>
      <c r="D123" s="29"/>
      <c r="E123" s="29"/>
      <c r="F123" s="29"/>
      <c r="G123" s="29"/>
      <c r="H123" s="29"/>
      <c r="I123" s="29"/>
      <c r="J123" s="126">
        <f>BK123</f>
        <v>0</v>
      </c>
      <c r="K123" s="29"/>
      <c r="L123" s="30"/>
      <c r="M123" s="65"/>
      <c r="N123" s="56"/>
      <c r="O123" s="66"/>
      <c r="P123" s="127">
        <f>P124+P131</f>
        <v>0</v>
      </c>
      <c r="Q123" s="66"/>
      <c r="R123" s="127">
        <f>R124+R131</f>
        <v>2.7525212999999997</v>
      </c>
      <c r="S123" s="66"/>
      <c r="T123" s="128">
        <f>T124+T131</f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T123" s="14" t="s">
        <v>70</v>
      </c>
      <c r="AU123" s="14" t="s">
        <v>91</v>
      </c>
      <c r="BK123" s="129">
        <f>BK124+BK131</f>
        <v>0</v>
      </c>
    </row>
    <row r="124" spans="1:65" s="12" customFormat="1" ht="25.9" customHeight="1">
      <c r="B124" s="130"/>
      <c r="D124" s="131" t="s">
        <v>70</v>
      </c>
      <c r="E124" s="132" t="s">
        <v>111</v>
      </c>
      <c r="F124" s="132" t="s">
        <v>112</v>
      </c>
      <c r="I124" s="133"/>
      <c r="J124" s="134">
        <f>BK124</f>
        <v>0</v>
      </c>
      <c r="L124" s="130"/>
      <c r="M124" s="135"/>
      <c r="N124" s="136"/>
      <c r="O124" s="136"/>
      <c r="P124" s="137">
        <f>P125+P127+P129</f>
        <v>0</v>
      </c>
      <c r="Q124" s="136"/>
      <c r="R124" s="137">
        <f>R125+R127+R129</f>
        <v>0.25140499999999999</v>
      </c>
      <c r="S124" s="136"/>
      <c r="T124" s="138">
        <f>T125+T127+T129</f>
        <v>0</v>
      </c>
      <c r="AR124" s="131" t="s">
        <v>79</v>
      </c>
      <c r="AT124" s="139" t="s">
        <v>70</v>
      </c>
      <c r="AU124" s="139" t="s">
        <v>71</v>
      </c>
      <c r="AY124" s="131" t="s">
        <v>113</v>
      </c>
      <c r="BK124" s="140">
        <f>BK125+BK127+BK129</f>
        <v>0</v>
      </c>
    </row>
    <row r="125" spans="1:65" s="12" customFormat="1" ht="22.9" customHeight="1">
      <c r="B125" s="130"/>
      <c r="D125" s="131" t="s">
        <v>70</v>
      </c>
      <c r="E125" s="141" t="s">
        <v>114</v>
      </c>
      <c r="F125" s="141" t="s">
        <v>115</v>
      </c>
      <c r="I125" s="133"/>
      <c r="J125" s="142">
        <f>BK125</f>
        <v>0</v>
      </c>
      <c r="L125" s="130"/>
      <c r="M125" s="135"/>
      <c r="N125" s="136"/>
      <c r="O125" s="136"/>
      <c r="P125" s="137">
        <f>P126</f>
        <v>0</v>
      </c>
      <c r="Q125" s="136"/>
      <c r="R125" s="137">
        <f>R126</f>
        <v>0.1244215</v>
      </c>
      <c r="S125" s="136"/>
      <c r="T125" s="138">
        <f>T126</f>
        <v>0</v>
      </c>
      <c r="AR125" s="131" t="s">
        <v>79</v>
      </c>
      <c r="AT125" s="139" t="s">
        <v>70</v>
      </c>
      <c r="AU125" s="139" t="s">
        <v>79</v>
      </c>
      <c r="AY125" s="131" t="s">
        <v>113</v>
      </c>
      <c r="BK125" s="140">
        <f>BK126</f>
        <v>0</v>
      </c>
    </row>
    <row r="126" spans="1:65" s="2" customFormat="1" ht="24.2" customHeight="1">
      <c r="A126" s="29"/>
      <c r="B126" s="143"/>
      <c r="C126" s="144" t="s">
        <v>79</v>
      </c>
      <c r="D126" s="144" t="s">
        <v>116</v>
      </c>
      <c r="E126" s="145" t="s">
        <v>117</v>
      </c>
      <c r="F126" s="146" t="s">
        <v>118</v>
      </c>
      <c r="G126" s="147" t="s">
        <v>119</v>
      </c>
      <c r="H126" s="148">
        <v>654.85</v>
      </c>
      <c r="I126" s="149"/>
      <c r="J126" s="148">
        <f>ROUND(I126*H126,3)</f>
        <v>0</v>
      </c>
      <c r="K126" s="150"/>
      <c r="L126" s="30"/>
      <c r="M126" s="151" t="s">
        <v>1</v>
      </c>
      <c r="N126" s="152" t="s">
        <v>37</v>
      </c>
      <c r="O126" s="58"/>
      <c r="P126" s="153">
        <f>O126*H126</f>
        <v>0</v>
      </c>
      <c r="Q126" s="153">
        <v>1.9000000000000001E-4</v>
      </c>
      <c r="R126" s="153">
        <f>Q126*H126</f>
        <v>0.1244215</v>
      </c>
      <c r="S126" s="153">
        <v>0</v>
      </c>
      <c r="T126" s="154">
        <f>S126*H126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55" t="s">
        <v>120</v>
      </c>
      <c r="AT126" s="155" t="s">
        <v>116</v>
      </c>
      <c r="AU126" s="155" t="s">
        <v>121</v>
      </c>
      <c r="AY126" s="14" t="s">
        <v>113</v>
      </c>
      <c r="BE126" s="156">
        <f>IF(N126="základná",J126,0)</f>
        <v>0</v>
      </c>
      <c r="BF126" s="156">
        <f>IF(N126="znížená",J126,0)</f>
        <v>0</v>
      </c>
      <c r="BG126" s="156">
        <f>IF(N126="zákl. prenesená",J126,0)</f>
        <v>0</v>
      </c>
      <c r="BH126" s="156">
        <f>IF(N126="zníž. prenesená",J126,0)</f>
        <v>0</v>
      </c>
      <c r="BI126" s="156">
        <f>IF(N126="nulová",J126,0)</f>
        <v>0</v>
      </c>
      <c r="BJ126" s="14" t="s">
        <v>121</v>
      </c>
      <c r="BK126" s="157">
        <f>ROUND(I126*H126,3)</f>
        <v>0</v>
      </c>
      <c r="BL126" s="14" t="s">
        <v>120</v>
      </c>
      <c r="BM126" s="155" t="s">
        <v>122</v>
      </c>
    </row>
    <row r="127" spans="1:65" s="12" customFormat="1" ht="22.9" customHeight="1">
      <c r="B127" s="130"/>
      <c r="D127" s="131" t="s">
        <v>70</v>
      </c>
      <c r="E127" s="141" t="s">
        <v>123</v>
      </c>
      <c r="F127" s="141" t="s">
        <v>124</v>
      </c>
      <c r="I127" s="133"/>
      <c r="J127" s="142">
        <f>BK127</f>
        <v>0</v>
      </c>
      <c r="L127" s="130"/>
      <c r="M127" s="135"/>
      <c r="N127" s="136"/>
      <c r="O127" s="136"/>
      <c r="P127" s="137">
        <f>P128</f>
        <v>0</v>
      </c>
      <c r="Q127" s="136"/>
      <c r="R127" s="137">
        <f>R128</f>
        <v>0.1269835</v>
      </c>
      <c r="S127" s="136"/>
      <c r="T127" s="138">
        <f>T128</f>
        <v>0</v>
      </c>
      <c r="AR127" s="131" t="s">
        <v>79</v>
      </c>
      <c r="AT127" s="139" t="s">
        <v>70</v>
      </c>
      <c r="AU127" s="139" t="s">
        <v>79</v>
      </c>
      <c r="AY127" s="131" t="s">
        <v>113</v>
      </c>
      <c r="BK127" s="140">
        <f>BK128</f>
        <v>0</v>
      </c>
    </row>
    <row r="128" spans="1:65" s="2" customFormat="1" ht="16.5" customHeight="1">
      <c r="A128" s="29"/>
      <c r="B128" s="143"/>
      <c r="C128" s="144" t="s">
        <v>121</v>
      </c>
      <c r="D128" s="144" t="s">
        <v>116</v>
      </c>
      <c r="E128" s="145" t="s">
        <v>125</v>
      </c>
      <c r="F128" s="146" t="s">
        <v>126</v>
      </c>
      <c r="G128" s="147" t="s">
        <v>119</v>
      </c>
      <c r="H128" s="148">
        <v>2539.67</v>
      </c>
      <c r="I128" s="149"/>
      <c r="J128" s="148">
        <f>ROUND(I128*H128,3)</f>
        <v>0</v>
      </c>
      <c r="K128" s="150"/>
      <c r="L128" s="30"/>
      <c r="M128" s="151" t="s">
        <v>1</v>
      </c>
      <c r="N128" s="152" t="s">
        <v>37</v>
      </c>
      <c r="O128" s="58"/>
      <c r="P128" s="153">
        <f>O128*H128</f>
        <v>0</v>
      </c>
      <c r="Q128" s="153">
        <v>5.0000000000000002E-5</v>
      </c>
      <c r="R128" s="153">
        <f>Q128*H128</f>
        <v>0.1269835</v>
      </c>
      <c r="S128" s="153">
        <v>0</v>
      </c>
      <c r="T128" s="154">
        <f>S128*H128</f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55" t="s">
        <v>120</v>
      </c>
      <c r="AT128" s="155" t="s">
        <v>116</v>
      </c>
      <c r="AU128" s="155" t="s">
        <v>121</v>
      </c>
      <c r="AY128" s="14" t="s">
        <v>113</v>
      </c>
      <c r="BE128" s="156">
        <f>IF(N128="základná",J128,0)</f>
        <v>0</v>
      </c>
      <c r="BF128" s="156">
        <f>IF(N128="znížená",J128,0)</f>
        <v>0</v>
      </c>
      <c r="BG128" s="156">
        <f>IF(N128="zákl. prenesená",J128,0)</f>
        <v>0</v>
      </c>
      <c r="BH128" s="156">
        <f>IF(N128="zníž. prenesená",J128,0)</f>
        <v>0</v>
      </c>
      <c r="BI128" s="156">
        <f>IF(N128="nulová",J128,0)</f>
        <v>0</v>
      </c>
      <c r="BJ128" s="14" t="s">
        <v>121</v>
      </c>
      <c r="BK128" s="157">
        <f>ROUND(I128*H128,3)</f>
        <v>0</v>
      </c>
      <c r="BL128" s="14" t="s">
        <v>120</v>
      </c>
      <c r="BM128" s="155" t="s">
        <v>127</v>
      </c>
    </row>
    <row r="129" spans="1:65" s="12" customFormat="1" ht="22.9" customHeight="1">
      <c r="B129" s="130"/>
      <c r="D129" s="131" t="s">
        <v>70</v>
      </c>
      <c r="E129" s="141" t="s">
        <v>128</v>
      </c>
      <c r="F129" s="141" t="s">
        <v>129</v>
      </c>
      <c r="I129" s="133"/>
      <c r="J129" s="142">
        <f>BK129</f>
        <v>0</v>
      </c>
      <c r="L129" s="130"/>
      <c r="M129" s="135"/>
      <c r="N129" s="136"/>
      <c r="O129" s="136"/>
      <c r="P129" s="137">
        <f>P130</f>
        <v>0</v>
      </c>
      <c r="Q129" s="136"/>
      <c r="R129" s="137">
        <f>R130</f>
        <v>0</v>
      </c>
      <c r="S129" s="136"/>
      <c r="T129" s="138">
        <f>T130</f>
        <v>0</v>
      </c>
      <c r="AR129" s="131" t="s">
        <v>79</v>
      </c>
      <c r="AT129" s="139" t="s">
        <v>70</v>
      </c>
      <c r="AU129" s="139" t="s">
        <v>79</v>
      </c>
      <c r="AY129" s="131" t="s">
        <v>113</v>
      </c>
      <c r="BK129" s="140">
        <f>BK130</f>
        <v>0</v>
      </c>
    </row>
    <row r="130" spans="1:65" s="2" customFormat="1" ht="24.2" customHeight="1">
      <c r="A130" s="29"/>
      <c r="B130" s="143"/>
      <c r="C130" s="144" t="s">
        <v>130</v>
      </c>
      <c r="D130" s="144" t="s">
        <v>116</v>
      </c>
      <c r="E130" s="145" t="s">
        <v>131</v>
      </c>
      <c r="F130" s="146" t="s">
        <v>132</v>
      </c>
      <c r="G130" s="147" t="s">
        <v>133</v>
      </c>
      <c r="H130" s="148">
        <v>0.251</v>
      </c>
      <c r="I130" s="149"/>
      <c r="J130" s="148">
        <f>ROUND(I130*H130,3)</f>
        <v>0</v>
      </c>
      <c r="K130" s="150"/>
      <c r="L130" s="30"/>
      <c r="M130" s="151" t="s">
        <v>1</v>
      </c>
      <c r="N130" s="152" t="s">
        <v>37</v>
      </c>
      <c r="O130" s="58"/>
      <c r="P130" s="153">
        <f>O130*H130</f>
        <v>0</v>
      </c>
      <c r="Q130" s="153">
        <v>0</v>
      </c>
      <c r="R130" s="153">
        <f>Q130*H130</f>
        <v>0</v>
      </c>
      <c r="S130" s="153">
        <v>0</v>
      </c>
      <c r="T130" s="154">
        <f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5" t="s">
        <v>120</v>
      </c>
      <c r="AT130" s="155" t="s">
        <v>116</v>
      </c>
      <c r="AU130" s="155" t="s">
        <v>121</v>
      </c>
      <c r="AY130" s="14" t="s">
        <v>113</v>
      </c>
      <c r="BE130" s="156">
        <f>IF(N130="základná",J130,0)</f>
        <v>0</v>
      </c>
      <c r="BF130" s="156">
        <f>IF(N130="znížená",J130,0)</f>
        <v>0</v>
      </c>
      <c r="BG130" s="156">
        <f>IF(N130="zákl. prenesená",J130,0)</f>
        <v>0</v>
      </c>
      <c r="BH130" s="156">
        <f>IF(N130="zníž. prenesená",J130,0)</f>
        <v>0</v>
      </c>
      <c r="BI130" s="156">
        <f>IF(N130="nulová",J130,0)</f>
        <v>0</v>
      </c>
      <c r="BJ130" s="14" t="s">
        <v>121</v>
      </c>
      <c r="BK130" s="157">
        <f>ROUND(I130*H130,3)</f>
        <v>0</v>
      </c>
      <c r="BL130" s="14" t="s">
        <v>120</v>
      </c>
      <c r="BM130" s="155" t="s">
        <v>134</v>
      </c>
    </row>
    <row r="131" spans="1:65" s="12" customFormat="1" ht="25.9" customHeight="1">
      <c r="B131" s="130"/>
      <c r="D131" s="131" t="s">
        <v>70</v>
      </c>
      <c r="E131" s="132" t="s">
        <v>135</v>
      </c>
      <c r="F131" s="132" t="s">
        <v>136</v>
      </c>
      <c r="I131" s="133"/>
      <c r="J131" s="134">
        <f>BK131</f>
        <v>0</v>
      </c>
      <c r="L131" s="130"/>
      <c r="M131" s="135"/>
      <c r="N131" s="136"/>
      <c r="O131" s="136"/>
      <c r="P131" s="137">
        <f>P132+P135</f>
        <v>0</v>
      </c>
      <c r="Q131" s="136"/>
      <c r="R131" s="137">
        <f>R132+R135</f>
        <v>2.5011162999999996</v>
      </c>
      <c r="S131" s="136"/>
      <c r="T131" s="138">
        <f>T132+T135</f>
        <v>0</v>
      </c>
      <c r="AR131" s="131" t="s">
        <v>121</v>
      </c>
      <c r="AT131" s="139" t="s">
        <v>70</v>
      </c>
      <c r="AU131" s="139" t="s">
        <v>71</v>
      </c>
      <c r="AY131" s="131" t="s">
        <v>113</v>
      </c>
      <c r="BK131" s="140">
        <f>BK132+BK135</f>
        <v>0</v>
      </c>
    </row>
    <row r="132" spans="1:65" s="12" customFormat="1" ht="22.9" customHeight="1">
      <c r="B132" s="130"/>
      <c r="D132" s="131" t="s">
        <v>70</v>
      </c>
      <c r="E132" s="141" t="s">
        <v>137</v>
      </c>
      <c r="F132" s="141" t="s">
        <v>138</v>
      </c>
      <c r="I132" s="133"/>
      <c r="J132" s="142">
        <f>BK132</f>
        <v>0</v>
      </c>
      <c r="L132" s="130"/>
      <c r="M132" s="135"/>
      <c r="N132" s="136"/>
      <c r="O132" s="136"/>
      <c r="P132" s="137">
        <f>SUM(P133:P134)</f>
        <v>0</v>
      </c>
      <c r="Q132" s="136"/>
      <c r="R132" s="137">
        <f>SUM(R133:R134)</f>
        <v>3.2906999999999999E-2</v>
      </c>
      <c r="S132" s="136"/>
      <c r="T132" s="138">
        <f>SUM(T133:T134)</f>
        <v>0</v>
      </c>
      <c r="AR132" s="131" t="s">
        <v>121</v>
      </c>
      <c r="AT132" s="139" t="s">
        <v>70</v>
      </c>
      <c r="AU132" s="139" t="s">
        <v>79</v>
      </c>
      <c r="AY132" s="131" t="s">
        <v>113</v>
      </c>
      <c r="BK132" s="140">
        <f>SUM(BK133:BK134)</f>
        <v>0</v>
      </c>
    </row>
    <row r="133" spans="1:65" s="2" customFormat="1" ht="33" customHeight="1">
      <c r="A133" s="29"/>
      <c r="B133" s="143"/>
      <c r="C133" s="144" t="s">
        <v>120</v>
      </c>
      <c r="D133" s="144" t="s">
        <v>116</v>
      </c>
      <c r="E133" s="145" t="s">
        <v>139</v>
      </c>
      <c r="F133" s="146" t="s">
        <v>140</v>
      </c>
      <c r="G133" s="147" t="s">
        <v>119</v>
      </c>
      <c r="H133" s="148">
        <v>219.38</v>
      </c>
      <c r="I133" s="149"/>
      <c r="J133" s="148">
        <f>ROUND(I133*H133,3)</f>
        <v>0</v>
      </c>
      <c r="K133" s="150"/>
      <c r="L133" s="30"/>
      <c r="M133" s="151" t="s">
        <v>1</v>
      </c>
      <c r="N133" s="152" t="s">
        <v>37</v>
      </c>
      <c r="O133" s="58"/>
      <c r="P133" s="153">
        <f>O133*H133</f>
        <v>0</v>
      </c>
      <c r="Q133" s="153">
        <v>0</v>
      </c>
      <c r="R133" s="153">
        <f>Q133*H133</f>
        <v>0</v>
      </c>
      <c r="S133" s="153">
        <v>0</v>
      </c>
      <c r="T133" s="154">
        <f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55" t="s">
        <v>141</v>
      </c>
      <c r="AT133" s="155" t="s">
        <v>116</v>
      </c>
      <c r="AU133" s="155" t="s">
        <v>121</v>
      </c>
      <c r="AY133" s="14" t="s">
        <v>113</v>
      </c>
      <c r="BE133" s="156">
        <f>IF(N133="základná",J133,0)</f>
        <v>0</v>
      </c>
      <c r="BF133" s="156">
        <f>IF(N133="znížená",J133,0)</f>
        <v>0</v>
      </c>
      <c r="BG133" s="156">
        <f>IF(N133="zákl. prenesená",J133,0)</f>
        <v>0</v>
      </c>
      <c r="BH133" s="156">
        <f>IF(N133="zníž. prenesená",J133,0)</f>
        <v>0</v>
      </c>
      <c r="BI133" s="156">
        <f>IF(N133="nulová",J133,0)</f>
        <v>0</v>
      </c>
      <c r="BJ133" s="14" t="s">
        <v>121</v>
      </c>
      <c r="BK133" s="157">
        <f>ROUND(I133*H133,3)</f>
        <v>0</v>
      </c>
      <c r="BL133" s="14" t="s">
        <v>141</v>
      </c>
      <c r="BM133" s="155" t="s">
        <v>142</v>
      </c>
    </row>
    <row r="134" spans="1:65" s="2" customFormat="1" ht="33" customHeight="1">
      <c r="A134" s="29"/>
      <c r="B134" s="143"/>
      <c r="C134" s="144" t="s">
        <v>143</v>
      </c>
      <c r="D134" s="144" t="s">
        <v>116</v>
      </c>
      <c r="E134" s="145" t="s">
        <v>144</v>
      </c>
      <c r="F134" s="146" t="s">
        <v>145</v>
      </c>
      <c r="G134" s="147" t="s">
        <v>119</v>
      </c>
      <c r="H134" s="148">
        <v>219.38</v>
      </c>
      <c r="I134" s="149"/>
      <c r="J134" s="148">
        <f>ROUND(I134*H134,3)</f>
        <v>0</v>
      </c>
      <c r="K134" s="150"/>
      <c r="L134" s="30"/>
      <c r="M134" s="151" t="s">
        <v>1</v>
      </c>
      <c r="N134" s="152" t="s">
        <v>37</v>
      </c>
      <c r="O134" s="58"/>
      <c r="P134" s="153">
        <f>O134*H134</f>
        <v>0</v>
      </c>
      <c r="Q134" s="153">
        <v>1.4999999999999999E-4</v>
      </c>
      <c r="R134" s="153">
        <f>Q134*H134</f>
        <v>3.2906999999999999E-2</v>
      </c>
      <c r="S134" s="153">
        <v>0</v>
      </c>
      <c r="T134" s="154">
        <f>S134*H134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55" t="s">
        <v>141</v>
      </c>
      <c r="AT134" s="155" t="s">
        <v>116</v>
      </c>
      <c r="AU134" s="155" t="s">
        <v>121</v>
      </c>
      <c r="AY134" s="14" t="s">
        <v>113</v>
      </c>
      <c r="BE134" s="156">
        <f>IF(N134="základná",J134,0)</f>
        <v>0</v>
      </c>
      <c r="BF134" s="156">
        <f>IF(N134="znížená",J134,0)</f>
        <v>0</v>
      </c>
      <c r="BG134" s="156">
        <f>IF(N134="zákl. prenesená",J134,0)</f>
        <v>0</v>
      </c>
      <c r="BH134" s="156">
        <f>IF(N134="zníž. prenesená",J134,0)</f>
        <v>0</v>
      </c>
      <c r="BI134" s="156">
        <f>IF(N134="nulová",J134,0)</f>
        <v>0</v>
      </c>
      <c r="BJ134" s="14" t="s">
        <v>121</v>
      </c>
      <c r="BK134" s="157">
        <f>ROUND(I134*H134,3)</f>
        <v>0</v>
      </c>
      <c r="BL134" s="14" t="s">
        <v>141</v>
      </c>
      <c r="BM134" s="155" t="s">
        <v>146</v>
      </c>
    </row>
    <row r="135" spans="1:65" s="12" customFormat="1" ht="22.9" customHeight="1">
      <c r="B135" s="130"/>
      <c r="D135" s="131" t="s">
        <v>70</v>
      </c>
      <c r="E135" s="141" t="s">
        <v>147</v>
      </c>
      <c r="F135" s="141" t="s">
        <v>148</v>
      </c>
      <c r="I135" s="133"/>
      <c r="J135" s="142">
        <f>BK135</f>
        <v>0</v>
      </c>
      <c r="L135" s="130"/>
      <c r="M135" s="135"/>
      <c r="N135" s="136"/>
      <c r="O135" s="136"/>
      <c r="P135" s="137">
        <f>SUM(P136:P140)</f>
        <v>0</v>
      </c>
      <c r="Q135" s="136"/>
      <c r="R135" s="137">
        <f>SUM(R136:R140)</f>
        <v>2.4682092999999998</v>
      </c>
      <c r="S135" s="136"/>
      <c r="T135" s="138">
        <f>SUM(T136:T140)</f>
        <v>0</v>
      </c>
      <c r="AR135" s="131" t="s">
        <v>121</v>
      </c>
      <c r="AT135" s="139" t="s">
        <v>70</v>
      </c>
      <c r="AU135" s="139" t="s">
        <v>79</v>
      </c>
      <c r="AY135" s="131" t="s">
        <v>113</v>
      </c>
      <c r="BK135" s="140">
        <f>SUM(BK136:BK140)</f>
        <v>0</v>
      </c>
    </row>
    <row r="136" spans="1:65" s="2" customFormat="1" ht="24.2" customHeight="1">
      <c r="A136" s="29"/>
      <c r="B136" s="143"/>
      <c r="C136" s="144" t="s">
        <v>114</v>
      </c>
      <c r="D136" s="144" t="s">
        <v>116</v>
      </c>
      <c r="E136" s="145" t="s">
        <v>149</v>
      </c>
      <c r="F136" s="146" t="s">
        <v>150</v>
      </c>
      <c r="G136" s="147" t="s">
        <v>119</v>
      </c>
      <c r="H136" s="148">
        <v>2539.67</v>
      </c>
      <c r="I136" s="149"/>
      <c r="J136" s="148">
        <f>ROUND(I136*H136,3)</f>
        <v>0</v>
      </c>
      <c r="K136" s="150"/>
      <c r="L136" s="30"/>
      <c r="M136" s="151" t="s">
        <v>1</v>
      </c>
      <c r="N136" s="152" t="s">
        <v>37</v>
      </c>
      <c r="O136" s="58"/>
      <c r="P136" s="153">
        <f>O136*H136</f>
        <v>0</v>
      </c>
      <c r="Q136" s="153">
        <v>1.4999999999999999E-4</v>
      </c>
      <c r="R136" s="153">
        <f>Q136*H136</f>
        <v>0.38095049999999997</v>
      </c>
      <c r="S136" s="153">
        <v>0</v>
      </c>
      <c r="T136" s="154">
        <f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5" t="s">
        <v>141</v>
      </c>
      <c r="AT136" s="155" t="s">
        <v>116</v>
      </c>
      <c r="AU136" s="155" t="s">
        <v>121</v>
      </c>
      <c r="AY136" s="14" t="s">
        <v>113</v>
      </c>
      <c r="BE136" s="156">
        <f>IF(N136="základná",J136,0)</f>
        <v>0</v>
      </c>
      <c r="BF136" s="156">
        <f>IF(N136="znížená",J136,0)</f>
        <v>0</v>
      </c>
      <c r="BG136" s="156">
        <f>IF(N136="zákl. prenesená",J136,0)</f>
        <v>0</v>
      </c>
      <c r="BH136" s="156">
        <f>IF(N136="zníž. prenesená",J136,0)</f>
        <v>0</v>
      </c>
      <c r="BI136" s="156">
        <f>IF(N136="nulová",J136,0)</f>
        <v>0</v>
      </c>
      <c r="BJ136" s="14" t="s">
        <v>121</v>
      </c>
      <c r="BK136" s="157">
        <f>ROUND(I136*H136,3)</f>
        <v>0</v>
      </c>
      <c r="BL136" s="14" t="s">
        <v>141</v>
      </c>
      <c r="BM136" s="155" t="s">
        <v>151</v>
      </c>
    </row>
    <row r="137" spans="1:65" s="2" customFormat="1" ht="37.9" customHeight="1">
      <c r="A137" s="29"/>
      <c r="B137" s="143"/>
      <c r="C137" s="144" t="s">
        <v>152</v>
      </c>
      <c r="D137" s="144" t="s">
        <v>116</v>
      </c>
      <c r="E137" s="145" t="s">
        <v>153</v>
      </c>
      <c r="F137" s="146" t="s">
        <v>154</v>
      </c>
      <c r="G137" s="147" t="s">
        <v>119</v>
      </c>
      <c r="H137" s="148">
        <v>9168.9</v>
      </c>
      <c r="I137" s="149"/>
      <c r="J137" s="148">
        <f>ROUND(I137*H137,3)</f>
        <v>0</v>
      </c>
      <c r="K137" s="150"/>
      <c r="L137" s="30"/>
      <c r="M137" s="151" t="s">
        <v>1</v>
      </c>
      <c r="N137" s="152" t="s">
        <v>37</v>
      </c>
      <c r="O137" s="58"/>
      <c r="P137" s="153">
        <f>O137*H137</f>
        <v>0</v>
      </c>
      <c r="Q137" s="153">
        <v>2.2000000000000001E-4</v>
      </c>
      <c r="R137" s="153">
        <f>Q137*H137</f>
        <v>2.0171579999999998</v>
      </c>
      <c r="S137" s="153">
        <v>0</v>
      </c>
      <c r="T137" s="154">
        <f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5" t="s">
        <v>141</v>
      </c>
      <c r="AT137" s="155" t="s">
        <v>116</v>
      </c>
      <c r="AU137" s="155" t="s">
        <v>121</v>
      </c>
      <c r="AY137" s="14" t="s">
        <v>113</v>
      </c>
      <c r="BE137" s="156">
        <f>IF(N137="základná",J137,0)</f>
        <v>0</v>
      </c>
      <c r="BF137" s="156">
        <f>IF(N137="znížená",J137,0)</f>
        <v>0</v>
      </c>
      <c r="BG137" s="156">
        <f>IF(N137="zákl. prenesená",J137,0)</f>
        <v>0</v>
      </c>
      <c r="BH137" s="156">
        <f>IF(N137="zníž. prenesená",J137,0)</f>
        <v>0</v>
      </c>
      <c r="BI137" s="156">
        <f>IF(N137="nulová",J137,0)</f>
        <v>0</v>
      </c>
      <c r="BJ137" s="14" t="s">
        <v>121</v>
      </c>
      <c r="BK137" s="157">
        <f>ROUND(I137*H137,3)</f>
        <v>0</v>
      </c>
      <c r="BL137" s="14" t="s">
        <v>141</v>
      </c>
      <c r="BM137" s="155" t="s">
        <v>155</v>
      </c>
    </row>
    <row r="138" spans="1:65" s="2" customFormat="1" ht="44.25" customHeight="1">
      <c r="A138" s="29"/>
      <c r="B138" s="143"/>
      <c r="C138" s="144" t="s">
        <v>156</v>
      </c>
      <c r="D138" s="144" t="s">
        <v>116</v>
      </c>
      <c r="E138" s="145" t="s">
        <v>157</v>
      </c>
      <c r="F138" s="146" t="s">
        <v>158</v>
      </c>
      <c r="G138" s="147" t="s">
        <v>119</v>
      </c>
      <c r="H138" s="148">
        <v>318.64</v>
      </c>
      <c r="I138" s="149"/>
      <c r="J138" s="148">
        <f>ROUND(I138*H138,3)</f>
        <v>0</v>
      </c>
      <c r="K138" s="150"/>
      <c r="L138" s="30"/>
      <c r="M138" s="151" t="s">
        <v>1</v>
      </c>
      <c r="N138" s="152" t="s">
        <v>37</v>
      </c>
      <c r="O138" s="58"/>
      <c r="P138" s="153">
        <f>O138*H138</f>
        <v>0</v>
      </c>
      <c r="Q138" s="153">
        <v>2.2000000000000001E-4</v>
      </c>
      <c r="R138" s="153">
        <f>Q138*H138</f>
        <v>7.0100800000000005E-2</v>
      </c>
      <c r="S138" s="153">
        <v>0</v>
      </c>
      <c r="T138" s="154">
        <f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5" t="s">
        <v>141</v>
      </c>
      <c r="AT138" s="155" t="s">
        <v>116</v>
      </c>
      <c r="AU138" s="155" t="s">
        <v>121</v>
      </c>
      <c r="AY138" s="14" t="s">
        <v>113</v>
      </c>
      <c r="BE138" s="156">
        <f>IF(N138="základná",J138,0)</f>
        <v>0</v>
      </c>
      <c r="BF138" s="156">
        <f>IF(N138="znížená",J138,0)</f>
        <v>0</v>
      </c>
      <c r="BG138" s="156">
        <f>IF(N138="zákl. prenesená",J138,0)</f>
        <v>0</v>
      </c>
      <c r="BH138" s="156">
        <f>IF(N138="zníž. prenesená",J138,0)</f>
        <v>0</v>
      </c>
      <c r="BI138" s="156">
        <f>IF(N138="nulová",J138,0)</f>
        <v>0</v>
      </c>
      <c r="BJ138" s="14" t="s">
        <v>121</v>
      </c>
      <c r="BK138" s="157">
        <f>ROUND(I138*H138,3)</f>
        <v>0</v>
      </c>
      <c r="BL138" s="14" t="s">
        <v>141</v>
      </c>
      <c r="BM138" s="155" t="s">
        <v>159</v>
      </c>
    </row>
    <row r="139" spans="1:65" s="2" customFormat="1" ht="44.25" customHeight="1">
      <c r="A139" s="163"/>
      <c r="B139" s="143"/>
      <c r="C139" s="144">
        <v>9</v>
      </c>
      <c r="D139" s="144" t="s">
        <v>116</v>
      </c>
      <c r="E139" s="145" t="s">
        <v>166</v>
      </c>
      <c r="F139" s="146" t="s">
        <v>165</v>
      </c>
      <c r="G139" s="147" t="s">
        <v>119</v>
      </c>
      <c r="H139" s="148">
        <v>1000</v>
      </c>
      <c r="I139" s="149"/>
      <c r="J139" s="148">
        <f>ROUND(I139*H139,3)</f>
        <v>0</v>
      </c>
      <c r="K139" s="150"/>
      <c r="L139" s="30"/>
      <c r="M139" s="151"/>
      <c r="N139" s="152"/>
      <c r="O139" s="58"/>
      <c r="P139" s="153">
        <f>O139*H139</f>
        <v>0</v>
      </c>
      <c r="Q139" s="153"/>
      <c r="R139" s="153"/>
      <c r="S139" s="153"/>
      <c r="T139" s="154"/>
      <c r="U139" s="163"/>
      <c r="V139" s="163"/>
      <c r="W139" s="163"/>
      <c r="X139" s="163"/>
      <c r="Y139" s="163"/>
      <c r="Z139" s="163"/>
      <c r="AA139" s="163"/>
      <c r="AB139" s="163"/>
      <c r="AC139" s="163"/>
      <c r="AD139" s="163"/>
      <c r="AE139" s="163"/>
      <c r="AR139" s="155"/>
      <c r="AT139" s="155"/>
      <c r="AU139" s="155"/>
      <c r="AY139" s="14"/>
      <c r="BE139" s="156"/>
      <c r="BF139" s="156"/>
      <c r="BG139" s="156"/>
      <c r="BH139" s="156"/>
      <c r="BI139" s="156"/>
      <c r="BJ139" s="14"/>
      <c r="BK139" s="157">
        <f>ROUND(I139*H139,3)</f>
        <v>0</v>
      </c>
      <c r="BL139" s="14"/>
      <c r="BM139" s="155"/>
    </row>
    <row r="140" spans="1:65" s="2" customFormat="1" ht="24.2" customHeight="1">
      <c r="A140" s="29"/>
      <c r="B140" s="143"/>
      <c r="C140" s="144">
        <v>10</v>
      </c>
      <c r="D140" s="144" t="s">
        <v>116</v>
      </c>
      <c r="E140" s="145" t="s">
        <v>160</v>
      </c>
      <c r="F140" s="146" t="s">
        <v>161</v>
      </c>
      <c r="G140" s="147" t="s">
        <v>162</v>
      </c>
      <c r="H140" s="149"/>
      <c r="I140" s="149"/>
      <c r="J140" s="148">
        <f>ROUND(I140*H140,3)</f>
        <v>0</v>
      </c>
      <c r="K140" s="150"/>
      <c r="L140" s="30"/>
      <c r="M140" s="158" t="s">
        <v>1</v>
      </c>
      <c r="N140" s="159" t="s">
        <v>37</v>
      </c>
      <c r="O140" s="160"/>
      <c r="P140" s="161">
        <f>O140*H140</f>
        <v>0</v>
      </c>
      <c r="Q140" s="161">
        <v>0</v>
      </c>
      <c r="R140" s="161">
        <f>Q140*H140</f>
        <v>0</v>
      </c>
      <c r="S140" s="161">
        <v>0</v>
      </c>
      <c r="T140" s="162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5" t="s">
        <v>141</v>
      </c>
      <c r="AT140" s="155" t="s">
        <v>116</v>
      </c>
      <c r="AU140" s="155" t="s">
        <v>121</v>
      </c>
      <c r="AY140" s="14" t="s">
        <v>113</v>
      </c>
      <c r="BE140" s="156">
        <f>IF(N140="základná",J140,0)</f>
        <v>0</v>
      </c>
      <c r="BF140" s="156">
        <f>IF(N140="znížená",J140,0)</f>
        <v>0</v>
      </c>
      <c r="BG140" s="156">
        <f>IF(N140="zákl. prenesená",J140,0)</f>
        <v>0</v>
      </c>
      <c r="BH140" s="156">
        <f>IF(N140="zníž. prenesená",J140,0)</f>
        <v>0</v>
      </c>
      <c r="BI140" s="156">
        <f>IF(N140="nulová",J140,0)</f>
        <v>0</v>
      </c>
      <c r="BJ140" s="14" t="s">
        <v>121</v>
      </c>
      <c r="BK140" s="157">
        <f>ROUND(I140*H140,3)</f>
        <v>0</v>
      </c>
      <c r="BL140" s="14" t="s">
        <v>141</v>
      </c>
      <c r="BM140" s="155" t="s">
        <v>163</v>
      </c>
    </row>
    <row r="141" spans="1:65" s="2" customFormat="1" ht="6.95" customHeight="1">
      <c r="A141" s="29"/>
      <c r="B141" s="47"/>
      <c r="C141" s="48"/>
      <c r="D141" s="48"/>
      <c r="E141" s="48"/>
      <c r="F141" s="48"/>
      <c r="G141" s="48"/>
      <c r="H141" s="48"/>
      <c r="I141" s="48"/>
      <c r="J141" s="48"/>
      <c r="K141" s="48"/>
      <c r="L141" s="30"/>
      <c r="M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</row>
  </sheetData>
  <autoFilter ref="C122:K140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1"/>
  <sheetViews>
    <sheetView showGridLines="0" topLeftCell="A119" workbookViewId="0">
      <selection activeCell="Z138" sqref="Z138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64" t="s">
        <v>5</v>
      </c>
      <c r="M2" s="165"/>
      <c r="N2" s="165"/>
      <c r="O2" s="165"/>
      <c r="P2" s="165"/>
      <c r="Q2" s="165"/>
      <c r="R2" s="165"/>
      <c r="S2" s="165"/>
      <c r="T2" s="165"/>
      <c r="U2" s="165"/>
      <c r="V2" s="165"/>
      <c r="AT2" s="14" t="s">
        <v>83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71</v>
      </c>
    </row>
    <row r="4" spans="1:46" s="1" customFormat="1" ht="24.95" customHeight="1">
      <c r="B4" s="17"/>
      <c r="D4" s="18" t="s">
        <v>84</v>
      </c>
      <c r="L4" s="17"/>
      <c r="M4" s="89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13</v>
      </c>
      <c r="L6" s="17"/>
    </row>
    <row r="7" spans="1:46" s="1" customFormat="1" ht="16.5" customHeight="1">
      <c r="B7" s="17"/>
      <c r="E7" s="207" t="str">
        <f>'Rekapitulácia stavby'!K6</f>
        <v>Oprava malieb a náterov_Internáty B</v>
      </c>
      <c r="F7" s="208"/>
      <c r="G7" s="208"/>
      <c r="H7" s="208"/>
      <c r="L7" s="17"/>
    </row>
    <row r="8" spans="1:46" s="2" customFormat="1" ht="12" customHeight="1">
      <c r="A8" s="29"/>
      <c r="B8" s="30"/>
      <c r="C8" s="29"/>
      <c r="D8" s="24" t="s">
        <v>85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69" t="s">
        <v>164</v>
      </c>
      <c r="F9" s="206"/>
      <c r="G9" s="206"/>
      <c r="H9" s="206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15</v>
      </c>
      <c r="E11" s="29"/>
      <c r="F11" s="22" t="s">
        <v>1</v>
      </c>
      <c r="G11" s="29"/>
      <c r="H11" s="29"/>
      <c r="I11" s="24" t="s">
        <v>16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17</v>
      </c>
      <c r="E12" s="29"/>
      <c r="F12" s="22" t="s">
        <v>18</v>
      </c>
      <c r="G12" s="29"/>
      <c r="H12" s="29"/>
      <c r="I12" s="24" t="s">
        <v>19</v>
      </c>
      <c r="J12" s="55"/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20</v>
      </c>
      <c r="E14" s="29"/>
      <c r="F14" s="29"/>
      <c r="G14" s="29"/>
      <c r="H14" s="29"/>
      <c r="I14" s="24" t="s">
        <v>21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22</v>
      </c>
      <c r="F15" s="29"/>
      <c r="G15" s="29"/>
      <c r="H15" s="29"/>
      <c r="I15" s="24" t="s">
        <v>23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24</v>
      </c>
      <c r="E17" s="29"/>
      <c r="F17" s="29"/>
      <c r="G17" s="29"/>
      <c r="H17" s="29"/>
      <c r="I17" s="24" t="s">
        <v>21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09" t="str">
        <f>'Rekapitulácia stavby'!E14</f>
        <v>Vyplň údaj</v>
      </c>
      <c r="F18" s="198"/>
      <c r="G18" s="198"/>
      <c r="H18" s="198"/>
      <c r="I18" s="24" t="s">
        <v>23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26</v>
      </c>
      <c r="E20" s="29"/>
      <c r="F20" s="29"/>
      <c r="G20" s="29"/>
      <c r="H20" s="29"/>
      <c r="I20" s="24" t="s">
        <v>21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23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29</v>
      </c>
      <c r="E23" s="29"/>
      <c r="F23" s="29"/>
      <c r="G23" s="29"/>
      <c r="H23" s="29"/>
      <c r="I23" s="24" t="s">
        <v>21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23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30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0"/>
      <c r="B27" s="91"/>
      <c r="C27" s="90"/>
      <c r="D27" s="90"/>
      <c r="E27" s="202" t="s">
        <v>1</v>
      </c>
      <c r="F27" s="202"/>
      <c r="G27" s="202"/>
      <c r="H27" s="202"/>
      <c r="I27" s="90"/>
      <c r="J27" s="90"/>
      <c r="K27" s="90"/>
      <c r="L27" s="92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3" t="s">
        <v>31</v>
      </c>
      <c r="E30" s="29"/>
      <c r="F30" s="29"/>
      <c r="G30" s="29"/>
      <c r="H30" s="29"/>
      <c r="I30" s="29"/>
      <c r="J30" s="71">
        <f>ROUND(J123,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33</v>
      </c>
      <c r="G32" s="29"/>
      <c r="H32" s="29"/>
      <c r="I32" s="33" t="s">
        <v>32</v>
      </c>
      <c r="J32" s="33" t="s">
        <v>34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4" t="s">
        <v>35</v>
      </c>
      <c r="E33" s="35" t="s">
        <v>36</v>
      </c>
      <c r="F33" s="95">
        <f>ROUND((SUM(BE123:BE140)),  2)</f>
        <v>0</v>
      </c>
      <c r="G33" s="96"/>
      <c r="H33" s="96"/>
      <c r="I33" s="97">
        <v>0.2</v>
      </c>
      <c r="J33" s="95">
        <f>ROUND(((SUM(BE123:BE140))*I33),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37</v>
      </c>
      <c r="F34" s="95">
        <f>ROUND((SUM(BF123:BF140)),  2)</f>
        <v>0</v>
      </c>
      <c r="G34" s="96"/>
      <c r="H34" s="96"/>
      <c r="I34" s="97">
        <v>0.2</v>
      </c>
      <c r="J34" s="95">
        <f>ROUND(((SUM(BF123:BF140))*I34),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38</v>
      </c>
      <c r="F35" s="98">
        <f>ROUND((SUM(BG123:BG140)),  2)</f>
        <v>0</v>
      </c>
      <c r="G35" s="29"/>
      <c r="H35" s="29"/>
      <c r="I35" s="99">
        <v>0.2</v>
      </c>
      <c r="J35" s="98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39</v>
      </c>
      <c r="F36" s="98">
        <f>ROUND((SUM(BH123:BH140)),  2)</f>
        <v>0</v>
      </c>
      <c r="G36" s="29"/>
      <c r="H36" s="29"/>
      <c r="I36" s="99">
        <v>0.2</v>
      </c>
      <c r="J36" s="98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40</v>
      </c>
      <c r="F37" s="95">
        <f>ROUND((SUM(BI123:BI140)),  2)</f>
        <v>0</v>
      </c>
      <c r="G37" s="96"/>
      <c r="H37" s="96"/>
      <c r="I37" s="97">
        <v>0</v>
      </c>
      <c r="J37" s="95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0"/>
      <c r="D39" s="101" t="s">
        <v>41</v>
      </c>
      <c r="E39" s="60"/>
      <c r="F39" s="60"/>
      <c r="G39" s="102" t="s">
        <v>42</v>
      </c>
      <c r="H39" s="103" t="s">
        <v>43</v>
      </c>
      <c r="I39" s="60"/>
      <c r="J39" s="104">
        <f>SUM(J30:J37)</f>
        <v>0</v>
      </c>
      <c r="K39" s="105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44</v>
      </c>
      <c r="E50" s="44"/>
      <c r="F50" s="44"/>
      <c r="G50" s="43" t="s">
        <v>45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5" t="s">
        <v>46</v>
      </c>
      <c r="E61" s="32"/>
      <c r="F61" s="106" t="s">
        <v>47</v>
      </c>
      <c r="G61" s="45" t="s">
        <v>46</v>
      </c>
      <c r="H61" s="32"/>
      <c r="I61" s="32"/>
      <c r="J61" s="107" t="s">
        <v>47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3" t="s">
        <v>48</v>
      </c>
      <c r="E65" s="46"/>
      <c r="F65" s="46"/>
      <c r="G65" s="43" t="s">
        <v>49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5" t="s">
        <v>46</v>
      </c>
      <c r="E76" s="32"/>
      <c r="F76" s="106" t="s">
        <v>47</v>
      </c>
      <c r="G76" s="45" t="s">
        <v>46</v>
      </c>
      <c r="H76" s="32"/>
      <c r="I76" s="32"/>
      <c r="J76" s="107" t="s">
        <v>47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87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13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07" t="str">
        <f>E7</f>
        <v>Oprava malieb a náterov_Internáty B</v>
      </c>
      <c r="F85" s="208"/>
      <c r="G85" s="208"/>
      <c r="H85" s="208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85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69" t="str">
        <f>E9</f>
        <v>SO 02 - Internát B2</v>
      </c>
      <c r="F87" s="206"/>
      <c r="G87" s="206"/>
      <c r="H87" s="206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17</v>
      </c>
      <c r="D89" s="29"/>
      <c r="E89" s="29"/>
      <c r="F89" s="22" t="str">
        <f>F12</f>
        <v xml:space="preserve"> </v>
      </c>
      <c r="G89" s="29"/>
      <c r="H89" s="29"/>
      <c r="I89" s="24" t="s">
        <v>19</v>
      </c>
      <c r="J89" s="55" t="str">
        <f>IF(J12="","",J12)</f>
        <v/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20</v>
      </c>
      <c r="D91" s="29"/>
      <c r="E91" s="29"/>
      <c r="F91" s="22" t="str">
        <f>E15</f>
        <v>Akadémia ozbrojených síl gen.M.R.Štefánika</v>
      </c>
      <c r="G91" s="29"/>
      <c r="H91" s="29"/>
      <c r="I91" s="24" t="s">
        <v>26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24</v>
      </c>
      <c r="D92" s="29"/>
      <c r="E92" s="29"/>
      <c r="F92" s="22" t="str">
        <f>IF(E18="","",E18)</f>
        <v>Vyplň údaj</v>
      </c>
      <c r="G92" s="29"/>
      <c r="H92" s="29"/>
      <c r="I92" s="24" t="s">
        <v>29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08" t="s">
        <v>88</v>
      </c>
      <c r="D94" s="100"/>
      <c r="E94" s="100"/>
      <c r="F94" s="100"/>
      <c r="G94" s="100"/>
      <c r="H94" s="100"/>
      <c r="I94" s="100"/>
      <c r="J94" s="109" t="s">
        <v>89</v>
      </c>
      <c r="K94" s="100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0" t="s">
        <v>90</v>
      </c>
      <c r="D96" s="29"/>
      <c r="E96" s="29"/>
      <c r="F96" s="29"/>
      <c r="G96" s="29"/>
      <c r="H96" s="29"/>
      <c r="I96" s="29"/>
      <c r="J96" s="71">
        <f>J123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91</v>
      </c>
    </row>
    <row r="97" spans="1:31" s="9" customFormat="1" ht="24.95" customHeight="1">
      <c r="B97" s="111"/>
      <c r="D97" s="112" t="s">
        <v>92</v>
      </c>
      <c r="E97" s="113"/>
      <c r="F97" s="113"/>
      <c r="G97" s="113"/>
      <c r="H97" s="113"/>
      <c r="I97" s="113"/>
      <c r="J97" s="114">
        <f>J124</f>
        <v>0</v>
      </c>
      <c r="L97" s="111"/>
    </row>
    <row r="98" spans="1:31" s="10" customFormat="1" ht="19.899999999999999" customHeight="1">
      <c r="B98" s="115"/>
      <c r="D98" s="116" t="s">
        <v>93</v>
      </c>
      <c r="E98" s="117"/>
      <c r="F98" s="117"/>
      <c r="G98" s="117"/>
      <c r="H98" s="117"/>
      <c r="I98" s="117"/>
      <c r="J98" s="118">
        <f>J125</f>
        <v>0</v>
      </c>
      <c r="L98" s="115"/>
    </row>
    <row r="99" spans="1:31" s="10" customFormat="1" ht="19.899999999999999" customHeight="1">
      <c r="B99" s="115"/>
      <c r="D99" s="116" t="s">
        <v>94</v>
      </c>
      <c r="E99" s="117"/>
      <c r="F99" s="117"/>
      <c r="G99" s="117"/>
      <c r="H99" s="117"/>
      <c r="I99" s="117"/>
      <c r="J99" s="118">
        <f>J127</f>
        <v>0</v>
      </c>
      <c r="L99" s="115"/>
    </row>
    <row r="100" spans="1:31" s="10" customFormat="1" ht="19.899999999999999" customHeight="1">
      <c r="B100" s="115"/>
      <c r="D100" s="116" t="s">
        <v>95</v>
      </c>
      <c r="E100" s="117"/>
      <c r="F100" s="117"/>
      <c r="G100" s="117"/>
      <c r="H100" s="117"/>
      <c r="I100" s="117"/>
      <c r="J100" s="118">
        <f>J129</f>
        <v>0</v>
      </c>
      <c r="L100" s="115"/>
    </row>
    <row r="101" spans="1:31" s="9" customFormat="1" ht="24.95" customHeight="1">
      <c r="B101" s="111"/>
      <c r="D101" s="112" t="s">
        <v>96</v>
      </c>
      <c r="E101" s="113"/>
      <c r="F101" s="113"/>
      <c r="G101" s="113"/>
      <c r="H101" s="113"/>
      <c r="I101" s="113"/>
      <c r="J101" s="114">
        <f>J131</f>
        <v>0</v>
      </c>
      <c r="L101" s="111"/>
    </row>
    <row r="102" spans="1:31" s="10" customFormat="1" ht="19.899999999999999" customHeight="1">
      <c r="B102" s="115"/>
      <c r="D102" s="116" t="s">
        <v>97</v>
      </c>
      <c r="E102" s="117"/>
      <c r="F102" s="117"/>
      <c r="G102" s="117"/>
      <c r="H102" s="117"/>
      <c r="I102" s="117"/>
      <c r="J102" s="118">
        <f>J132</f>
        <v>0</v>
      </c>
      <c r="L102" s="115"/>
    </row>
    <row r="103" spans="1:31" s="10" customFormat="1" ht="19.899999999999999" customHeight="1">
      <c r="B103" s="115"/>
      <c r="D103" s="116" t="s">
        <v>98</v>
      </c>
      <c r="E103" s="117"/>
      <c r="F103" s="117"/>
      <c r="G103" s="117"/>
      <c r="H103" s="117"/>
      <c r="I103" s="117"/>
      <c r="J103" s="118">
        <f>J135</f>
        <v>0</v>
      </c>
      <c r="L103" s="115"/>
    </row>
    <row r="104" spans="1:31" s="2" customFormat="1" ht="21.75" customHeight="1">
      <c r="A104" s="29"/>
      <c r="B104" s="30"/>
      <c r="C104" s="29"/>
      <c r="D104" s="29"/>
      <c r="E104" s="29"/>
      <c r="F104" s="29"/>
      <c r="G104" s="29"/>
      <c r="H104" s="29"/>
      <c r="I104" s="29"/>
      <c r="J104" s="29"/>
      <c r="K104" s="29"/>
      <c r="L104" s="42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s="2" customFormat="1" ht="6.95" customHeight="1">
      <c r="A105" s="29"/>
      <c r="B105" s="47"/>
      <c r="C105" s="48"/>
      <c r="D105" s="48"/>
      <c r="E105" s="48"/>
      <c r="F105" s="48"/>
      <c r="G105" s="48"/>
      <c r="H105" s="48"/>
      <c r="I105" s="48"/>
      <c r="J105" s="48"/>
      <c r="K105" s="48"/>
      <c r="L105" s="42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9" spans="1:31" s="2" customFormat="1" ht="6.95" customHeight="1">
      <c r="A109" s="29"/>
      <c r="B109" s="49"/>
      <c r="C109" s="50"/>
      <c r="D109" s="50"/>
      <c r="E109" s="50"/>
      <c r="F109" s="50"/>
      <c r="G109" s="50"/>
      <c r="H109" s="50"/>
      <c r="I109" s="50"/>
      <c r="J109" s="50"/>
      <c r="K109" s="50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24.95" customHeight="1">
      <c r="A110" s="29"/>
      <c r="B110" s="30"/>
      <c r="C110" s="18" t="s">
        <v>99</v>
      </c>
      <c r="D110" s="29"/>
      <c r="E110" s="29"/>
      <c r="F110" s="29"/>
      <c r="G110" s="29"/>
      <c r="H110" s="29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6.95" customHeight="1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>
      <c r="A112" s="29"/>
      <c r="B112" s="30"/>
      <c r="C112" s="24" t="s">
        <v>13</v>
      </c>
      <c r="D112" s="29"/>
      <c r="E112" s="29"/>
      <c r="F112" s="29"/>
      <c r="G112" s="29"/>
      <c r="H112" s="29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6.5" customHeight="1">
      <c r="A113" s="29"/>
      <c r="B113" s="30"/>
      <c r="C113" s="29"/>
      <c r="D113" s="29"/>
      <c r="E113" s="207" t="str">
        <f>E7</f>
        <v>Oprava malieb a náterov_Internáty B</v>
      </c>
      <c r="F113" s="208"/>
      <c r="G113" s="208"/>
      <c r="H113" s="208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2" customHeight="1">
      <c r="A114" s="29"/>
      <c r="B114" s="30"/>
      <c r="C114" s="24" t="s">
        <v>85</v>
      </c>
      <c r="D114" s="29"/>
      <c r="E114" s="29"/>
      <c r="F114" s="29"/>
      <c r="G114" s="29"/>
      <c r="H114" s="2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6.5" customHeight="1">
      <c r="A115" s="29"/>
      <c r="B115" s="30"/>
      <c r="C115" s="29"/>
      <c r="D115" s="29"/>
      <c r="E115" s="169" t="str">
        <f>E9</f>
        <v>SO 02 - Internát B2</v>
      </c>
      <c r="F115" s="206"/>
      <c r="G115" s="206"/>
      <c r="H115" s="206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6.95" customHeight="1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2" customHeight="1">
      <c r="A117" s="29"/>
      <c r="B117" s="30"/>
      <c r="C117" s="24" t="s">
        <v>17</v>
      </c>
      <c r="D117" s="29"/>
      <c r="E117" s="29"/>
      <c r="F117" s="22" t="str">
        <f>F12</f>
        <v xml:space="preserve"> </v>
      </c>
      <c r="G117" s="29"/>
      <c r="H117" s="29"/>
      <c r="I117" s="24" t="s">
        <v>19</v>
      </c>
      <c r="J117" s="55" t="str">
        <f>IF(J12="","",J12)</f>
        <v/>
      </c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6.95" customHeight="1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5.2" customHeight="1">
      <c r="A119" s="29"/>
      <c r="B119" s="30"/>
      <c r="C119" s="24" t="s">
        <v>20</v>
      </c>
      <c r="D119" s="29"/>
      <c r="E119" s="29"/>
      <c r="F119" s="22" t="str">
        <f>E15</f>
        <v>Akadémia ozbrojených síl gen.M.R.Štefánika</v>
      </c>
      <c r="G119" s="29"/>
      <c r="H119" s="29"/>
      <c r="I119" s="24" t="s">
        <v>26</v>
      </c>
      <c r="J119" s="27" t="str">
        <f>E21</f>
        <v xml:space="preserve"> </v>
      </c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5.2" customHeight="1">
      <c r="A120" s="29"/>
      <c r="B120" s="30"/>
      <c r="C120" s="24" t="s">
        <v>24</v>
      </c>
      <c r="D120" s="29"/>
      <c r="E120" s="29"/>
      <c r="F120" s="22" t="str">
        <f>IF(E18="","",E18)</f>
        <v>Vyplň údaj</v>
      </c>
      <c r="G120" s="29"/>
      <c r="H120" s="29"/>
      <c r="I120" s="24" t="s">
        <v>29</v>
      </c>
      <c r="J120" s="27" t="str">
        <f>E24</f>
        <v xml:space="preserve"> </v>
      </c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2" customFormat="1" ht="10.35" customHeight="1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11" customFormat="1" ht="29.25" customHeight="1">
      <c r="A122" s="119"/>
      <c r="B122" s="120"/>
      <c r="C122" s="121" t="s">
        <v>100</v>
      </c>
      <c r="D122" s="122" t="s">
        <v>56</v>
      </c>
      <c r="E122" s="122" t="s">
        <v>52</v>
      </c>
      <c r="F122" s="122" t="s">
        <v>53</v>
      </c>
      <c r="G122" s="122" t="s">
        <v>101</v>
      </c>
      <c r="H122" s="122" t="s">
        <v>102</v>
      </c>
      <c r="I122" s="122" t="s">
        <v>103</v>
      </c>
      <c r="J122" s="123" t="s">
        <v>89</v>
      </c>
      <c r="K122" s="124" t="s">
        <v>104</v>
      </c>
      <c r="L122" s="125"/>
      <c r="M122" s="62" t="s">
        <v>1</v>
      </c>
      <c r="N122" s="63" t="s">
        <v>35</v>
      </c>
      <c r="O122" s="63" t="s">
        <v>105</v>
      </c>
      <c r="P122" s="63" t="s">
        <v>106</v>
      </c>
      <c r="Q122" s="63" t="s">
        <v>107</v>
      </c>
      <c r="R122" s="63" t="s">
        <v>108</v>
      </c>
      <c r="S122" s="63" t="s">
        <v>109</v>
      </c>
      <c r="T122" s="64" t="s">
        <v>110</v>
      </c>
      <c r="U122" s="119"/>
      <c r="V122" s="119"/>
      <c r="W122" s="119"/>
      <c r="X122" s="119"/>
      <c r="Y122" s="119"/>
      <c r="Z122" s="119"/>
      <c r="AA122" s="119"/>
      <c r="AB122" s="119"/>
      <c r="AC122" s="119"/>
      <c r="AD122" s="119"/>
      <c r="AE122" s="119"/>
    </row>
    <row r="123" spans="1:65" s="2" customFormat="1" ht="22.9" customHeight="1">
      <c r="A123" s="29"/>
      <c r="B123" s="30"/>
      <c r="C123" s="69" t="s">
        <v>90</v>
      </c>
      <c r="D123" s="29"/>
      <c r="E123" s="29"/>
      <c r="F123" s="29"/>
      <c r="G123" s="29"/>
      <c r="H123" s="29"/>
      <c r="I123" s="29"/>
      <c r="J123" s="126">
        <f>BK123</f>
        <v>0</v>
      </c>
      <c r="K123" s="29"/>
      <c r="L123" s="30"/>
      <c r="M123" s="65"/>
      <c r="N123" s="56"/>
      <c r="O123" s="66"/>
      <c r="P123" s="127">
        <f>P124+P131</f>
        <v>0</v>
      </c>
      <c r="Q123" s="66"/>
      <c r="R123" s="127">
        <f>R124+R131</f>
        <v>3.0127457</v>
      </c>
      <c r="S123" s="66"/>
      <c r="T123" s="128">
        <f>T124+T131</f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T123" s="14" t="s">
        <v>70</v>
      </c>
      <c r="AU123" s="14" t="s">
        <v>91</v>
      </c>
      <c r="BK123" s="129">
        <f>BK124+BK131</f>
        <v>0</v>
      </c>
    </row>
    <row r="124" spans="1:65" s="12" customFormat="1" ht="25.9" customHeight="1">
      <c r="B124" s="130"/>
      <c r="D124" s="131" t="s">
        <v>70</v>
      </c>
      <c r="E124" s="132" t="s">
        <v>111</v>
      </c>
      <c r="F124" s="132" t="s">
        <v>112</v>
      </c>
      <c r="I124" s="133"/>
      <c r="J124" s="134">
        <f>BK124</f>
        <v>0</v>
      </c>
      <c r="L124" s="130"/>
      <c r="M124" s="135"/>
      <c r="N124" s="136"/>
      <c r="O124" s="136"/>
      <c r="P124" s="137">
        <f>P125+P127+P129</f>
        <v>0</v>
      </c>
      <c r="Q124" s="136"/>
      <c r="R124" s="137">
        <f>R125+R127+R129</f>
        <v>0.28732000000000002</v>
      </c>
      <c r="S124" s="136"/>
      <c r="T124" s="138">
        <f>T125+T127+T129</f>
        <v>0</v>
      </c>
      <c r="AR124" s="131" t="s">
        <v>79</v>
      </c>
      <c r="AT124" s="139" t="s">
        <v>70</v>
      </c>
      <c r="AU124" s="139" t="s">
        <v>71</v>
      </c>
      <c r="AY124" s="131" t="s">
        <v>113</v>
      </c>
      <c r="BK124" s="140">
        <f>BK125+BK127+BK129</f>
        <v>0</v>
      </c>
    </row>
    <row r="125" spans="1:65" s="12" customFormat="1" ht="22.9" customHeight="1">
      <c r="B125" s="130"/>
      <c r="D125" s="131" t="s">
        <v>70</v>
      </c>
      <c r="E125" s="141" t="s">
        <v>114</v>
      </c>
      <c r="F125" s="141" t="s">
        <v>115</v>
      </c>
      <c r="I125" s="133"/>
      <c r="J125" s="142">
        <f>BK125</f>
        <v>0</v>
      </c>
      <c r="L125" s="130"/>
      <c r="M125" s="135"/>
      <c r="N125" s="136"/>
      <c r="O125" s="136"/>
      <c r="P125" s="137">
        <f>P126</f>
        <v>0</v>
      </c>
      <c r="Q125" s="136"/>
      <c r="R125" s="137">
        <f>R126</f>
        <v>0.14219600000000002</v>
      </c>
      <c r="S125" s="136"/>
      <c r="T125" s="138">
        <f>T126</f>
        <v>0</v>
      </c>
      <c r="AR125" s="131" t="s">
        <v>79</v>
      </c>
      <c r="AT125" s="139" t="s">
        <v>70</v>
      </c>
      <c r="AU125" s="139" t="s">
        <v>79</v>
      </c>
      <c r="AY125" s="131" t="s">
        <v>113</v>
      </c>
      <c r="BK125" s="140">
        <f>BK126</f>
        <v>0</v>
      </c>
    </row>
    <row r="126" spans="1:65" s="2" customFormat="1" ht="24.2" customHeight="1">
      <c r="A126" s="29"/>
      <c r="B126" s="143"/>
      <c r="C126" s="144" t="s">
        <v>79</v>
      </c>
      <c r="D126" s="144" t="s">
        <v>116</v>
      </c>
      <c r="E126" s="145" t="s">
        <v>117</v>
      </c>
      <c r="F126" s="146" t="s">
        <v>118</v>
      </c>
      <c r="G126" s="147" t="s">
        <v>119</v>
      </c>
      <c r="H126" s="148">
        <v>748.4</v>
      </c>
      <c r="I126" s="149"/>
      <c r="J126" s="148">
        <f>ROUND(I126*H126,3)</f>
        <v>0</v>
      </c>
      <c r="K126" s="150"/>
      <c r="L126" s="30"/>
      <c r="M126" s="151" t="s">
        <v>1</v>
      </c>
      <c r="N126" s="152" t="s">
        <v>37</v>
      </c>
      <c r="O126" s="58"/>
      <c r="P126" s="153">
        <f>O126*H126</f>
        <v>0</v>
      </c>
      <c r="Q126" s="153">
        <v>1.9000000000000001E-4</v>
      </c>
      <c r="R126" s="153">
        <f>Q126*H126</f>
        <v>0.14219600000000002</v>
      </c>
      <c r="S126" s="153">
        <v>0</v>
      </c>
      <c r="T126" s="154">
        <f>S126*H126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55" t="s">
        <v>120</v>
      </c>
      <c r="AT126" s="155" t="s">
        <v>116</v>
      </c>
      <c r="AU126" s="155" t="s">
        <v>121</v>
      </c>
      <c r="AY126" s="14" t="s">
        <v>113</v>
      </c>
      <c r="BE126" s="156">
        <f>IF(N126="základná",J126,0)</f>
        <v>0</v>
      </c>
      <c r="BF126" s="156">
        <f>IF(N126="znížená",J126,0)</f>
        <v>0</v>
      </c>
      <c r="BG126" s="156">
        <f>IF(N126="zákl. prenesená",J126,0)</f>
        <v>0</v>
      </c>
      <c r="BH126" s="156">
        <f>IF(N126="zníž. prenesená",J126,0)</f>
        <v>0</v>
      </c>
      <c r="BI126" s="156">
        <f>IF(N126="nulová",J126,0)</f>
        <v>0</v>
      </c>
      <c r="BJ126" s="14" t="s">
        <v>121</v>
      </c>
      <c r="BK126" s="157">
        <f>ROUND(I126*H126,3)</f>
        <v>0</v>
      </c>
      <c r="BL126" s="14" t="s">
        <v>120</v>
      </c>
      <c r="BM126" s="155" t="s">
        <v>122</v>
      </c>
    </row>
    <row r="127" spans="1:65" s="12" customFormat="1" ht="22.9" customHeight="1">
      <c r="B127" s="130"/>
      <c r="D127" s="131" t="s">
        <v>70</v>
      </c>
      <c r="E127" s="141" t="s">
        <v>123</v>
      </c>
      <c r="F127" s="141" t="s">
        <v>124</v>
      </c>
      <c r="I127" s="133"/>
      <c r="J127" s="142">
        <f>BK127</f>
        <v>0</v>
      </c>
      <c r="L127" s="130"/>
      <c r="M127" s="135"/>
      <c r="N127" s="136"/>
      <c r="O127" s="136"/>
      <c r="P127" s="137">
        <f>P128</f>
        <v>0</v>
      </c>
      <c r="Q127" s="136"/>
      <c r="R127" s="137">
        <f>R128</f>
        <v>0.145124</v>
      </c>
      <c r="S127" s="136"/>
      <c r="T127" s="138">
        <f>T128</f>
        <v>0</v>
      </c>
      <c r="AR127" s="131" t="s">
        <v>79</v>
      </c>
      <c r="AT127" s="139" t="s">
        <v>70</v>
      </c>
      <c r="AU127" s="139" t="s">
        <v>79</v>
      </c>
      <c r="AY127" s="131" t="s">
        <v>113</v>
      </c>
      <c r="BK127" s="140">
        <f>BK128</f>
        <v>0</v>
      </c>
    </row>
    <row r="128" spans="1:65" s="2" customFormat="1" ht="16.5" customHeight="1">
      <c r="A128" s="29"/>
      <c r="B128" s="143"/>
      <c r="C128" s="144" t="s">
        <v>121</v>
      </c>
      <c r="D128" s="144" t="s">
        <v>116</v>
      </c>
      <c r="E128" s="145" t="s">
        <v>125</v>
      </c>
      <c r="F128" s="146" t="s">
        <v>126</v>
      </c>
      <c r="G128" s="147" t="s">
        <v>119</v>
      </c>
      <c r="H128" s="148">
        <v>2902.48</v>
      </c>
      <c r="I128" s="149"/>
      <c r="J128" s="148">
        <f>ROUND(I128*H128,3)</f>
        <v>0</v>
      </c>
      <c r="K128" s="150"/>
      <c r="L128" s="30"/>
      <c r="M128" s="151" t="s">
        <v>1</v>
      </c>
      <c r="N128" s="152" t="s">
        <v>37</v>
      </c>
      <c r="O128" s="58"/>
      <c r="P128" s="153">
        <f>O128*H128</f>
        <v>0</v>
      </c>
      <c r="Q128" s="153">
        <v>5.0000000000000002E-5</v>
      </c>
      <c r="R128" s="153">
        <f>Q128*H128</f>
        <v>0.145124</v>
      </c>
      <c r="S128" s="153">
        <v>0</v>
      </c>
      <c r="T128" s="154">
        <f>S128*H128</f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55" t="s">
        <v>120</v>
      </c>
      <c r="AT128" s="155" t="s">
        <v>116</v>
      </c>
      <c r="AU128" s="155" t="s">
        <v>121</v>
      </c>
      <c r="AY128" s="14" t="s">
        <v>113</v>
      </c>
      <c r="BE128" s="156">
        <f>IF(N128="základná",J128,0)</f>
        <v>0</v>
      </c>
      <c r="BF128" s="156">
        <f>IF(N128="znížená",J128,0)</f>
        <v>0</v>
      </c>
      <c r="BG128" s="156">
        <f>IF(N128="zákl. prenesená",J128,0)</f>
        <v>0</v>
      </c>
      <c r="BH128" s="156">
        <f>IF(N128="zníž. prenesená",J128,0)</f>
        <v>0</v>
      </c>
      <c r="BI128" s="156">
        <f>IF(N128="nulová",J128,0)</f>
        <v>0</v>
      </c>
      <c r="BJ128" s="14" t="s">
        <v>121</v>
      </c>
      <c r="BK128" s="157">
        <f>ROUND(I128*H128,3)</f>
        <v>0</v>
      </c>
      <c r="BL128" s="14" t="s">
        <v>120</v>
      </c>
      <c r="BM128" s="155" t="s">
        <v>127</v>
      </c>
    </row>
    <row r="129" spans="1:65" s="12" customFormat="1" ht="22.9" customHeight="1">
      <c r="B129" s="130"/>
      <c r="D129" s="131" t="s">
        <v>70</v>
      </c>
      <c r="E129" s="141" t="s">
        <v>128</v>
      </c>
      <c r="F129" s="141" t="s">
        <v>129</v>
      </c>
      <c r="I129" s="133"/>
      <c r="J129" s="142">
        <f>BK129</f>
        <v>0</v>
      </c>
      <c r="L129" s="130"/>
      <c r="M129" s="135"/>
      <c r="N129" s="136"/>
      <c r="O129" s="136"/>
      <c r="P129" s="137">
        <f>P130</f>
        <v>0</v>
      </c>
      <c r="Q129" s="136"/>
      <c r="R129" s="137">
        <f>R130</f>
        <v>0</v>
      </c>
      <c r="S129" s="136"/>
      <c r="T129" s="138">
        <f>T130</f>
        <v>0</v>
      </c>
      <c r="AR129" s="131" t="s">
        <v>79</v>
      </c>
      <c r="AT129" s="139" t="s">
        <v>70</v>
      </c>
      <c r="AU129" s="139" t="s">
        <v>79</v>
      </c>
      <c r="AY129" s="131" t="s">
        <v>113</v>
      </c>
      <c r="BK129" s="140">
        <f>BK130</f>
        <v>0</v>
      </c>
    </row>
    <row r="130" spans="1:65" s="2" customFormat="1" ht="24.2" customHeight="1">
      <c r="A130" s="29"/>
      <c r="B130" s="143"/>
      <c r="C130" s="144" t="s">
        <v>130</v>
      </c>
      <c r="D130" s="144" t="s">
        <v>116</v>
      </c>
      <c r="E130" s="145" t="s">
        <v>131</v>
      </c>
      <c r="F130" s="146" t="s">
        <v>132</v>
      </c>
      <c r="G130" s="147" t="s">
        <v>133</v>
      </c>
      <c r="H130" s="148">
        <v>0.28699999999999998</v>
      </c>
      <c r="I130" s="149"/>
      <c r="J130" s="148">
        <f>ROUND(I130*H130,3)</f>
        <v>0</v>
      </c>
      <c r="K130" s="150"/>
      <c r="L130" s="30"/>
      <c r="M130" s="151" t="s">
        <v>1</v>
      </c>
      <c r="N130" s="152" t="s">
        <v>37</v>
      </c>
      <c r="O130" s="58"/>
      <c r="P130" s="153">
        <f>O130*H130</f>
        <v>0</v>
      </c>
      <c r="Q130" s="153">
        <v>0</v>
      </c>
      <c r="R130" s="153">
        <f>Q130*H130</f>
        <v>0</v>
      </c>
      <c r="S130" s="153">
        <v>0</v>
      </c>
      <c r="T130" s="154">
        <f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5" t="s">
        <v>120</v>
      </c>
      <c r="AT130" s="155" t="s">
        <v>116</v>
      </c>
      <c r="AU130" s="155" t="s">
        <v>121</v>
      </c>
      <c r="AY130" s="14" t="s">
        <v>113</v>
      </c>
      <c r="BE130" s="156">
        <f>IF(N130="základná",J130,0)</f>
        <v>0</v>
      </c>
      <c r="BF130" s="156">
        <f>IF(N130="znížená",J130,0)</f>
        <v>0</v>
      </c>
      <c r="BG130" s="156">
        <f>IF(N130="zákl. prenesená",J130,0)</f>
        <v>0</v>
      </c>
      <c r="BH130" s="156">
        <f>IF(N130="zníž. prenesená",J130,0)</f>
        <v>0</v>
      </c>
      <c r="BI130" s="156">
        <f>IF(N130="nulová",J130,0)</f>
        <v>0</v>
      </c>
      <c r="BJ130" s="14" t="s">
        <v>121</v>
      </c>
      <c r="BK130" s="157">
        <f>ROUND(I130*H130,3)</f>
        <v>0</v>
      </c>
      <c r="BL130" s="14" t="s">
        <v>120</v>
      </c>
      <c r="BM130" s="155" t="s">
        <v>134</v>
      </c>
    </row>
    <row r="131" spans="1:65" s="12" customFormat="1" ht="25.9" customHeight="1">
      <c r="B131" s="130"/>
      <c r="D131" s="131" t="s">
        <v>70</v>
      </c>
      <c r="E131" s="132" t="s">
        <v>135</v>
      </c>
      <c r="F131" s="132" t="s">
        <v>136</v>
      </c>
      <c r="I131" s="133"/>
      <c r="J131" s="134">
        <f>BK131</f>
        <v>0</v>
      </c>
      <c r="L131" s="130"/>
      <c r="M131" s="135"/>
      <c r="N131" s="136"/>
      <c r="O131" s="136"/>
      <c r="P131" s="137">
        <f>P132+P135</f>
        <v>0</v>
      </c>
      <c r="Q131" s="136"/>
      <c r="R131" s="137">
        <f>R132+R135</f>
        <v>2.7254257000000002</v>
      </c>
      <c r="S131" s="136"/>
      <c r="T131" s="138">
        <f>T132+T135</f>
        <v>0</v>
      </c>
      <c r="AR131" s="131" t="s">
        <v>121</v>
      </c>
      <c r="AT131" s="139" t="s">
        <v>70</v>
      </c>
      <c r="AU131" s="139" t="s">
        <v>71</v>
      </c>
      <c r="AY131" s="131" t="s">
        <v>113</v>
      </c>
      <c r="BK131" s="140">
        <f>BK132+BK135</f>
        <v>0</v>
      </c>
    </row>
    <row r="132" spans="1:65" s="12" customFormat="1" ht="22.9" customHeight="1">
      <c r="B132" s="130"/>
      <c r="D132" s="131" t="s">
        <v>70</v>
      </c>
      <c r="E132" s="141" t="s">
        <v>137</v>
      </c>
      <c r="F132" s="141" t="s">
        <v>138</v>
      </c>
      <c r="I132" s="133"/>
      <c r="J132" s="142">
        <f>BK132</f>
        <v>0</v>
      </c>
      <c r="L132" s="130"/>
      <c r="M132" s="135"/>
      <c r="N132" s="136"/>
      <c r="O132" s="136"/>
      <c r="P132" s="137">
        <f>SUM(P133:P134)</f>
        <v>0</v>
      </c>
      <c r="Q132" s="136"/>
      <c r="R132" s="137">
        <f>SUM(R133:R134)</f>
        <v>3.7607999999999996E-2</v>
      </c>
      <c r="S132" s="136"/>
      <c r="T132" s="138">
        <f>SUM(T133:T134)</f>
        <v>0</v>
      </c>
      <c r="AR132" s="131" t="s">
        <v>121</v>
      </c>
      <c r="AT132" s="139" t="s">
        <v>70</v>
      </c>
      <c r="AU132" s="139" t="s">
        <v>79</v>
      </c>
      <c r="AY132" s="131" t="s">
        <v>113</v>
      </c>
      <c r="BK132" s="140">
        <f>SUM(BK133:BK134)</f>
        <v>0</v>
      </c>
    </row>
    <row r="133" spans="1:65" s="2" customFormat="1" ht="33" customHeight="1">
      <c r="A133" s="29"/>
      <c r="B133" s="143"/>
      <c r="C133" s="144" t="s">
        <v>120</v>
      </c>
      <c r="D133" s="144" t="s">
        <v>116</v>
      </c>
      <c r="E133" s="145" t="s">
        <v>139</v>
      </c>
      <c r="F133" s="146" t="s">
        <v>140</v>
      </c>
      <c r="G133" s="147" t="s">
        <v>119</v>
      </c>
      <c r="H133" s="148">
        <v>250.72</v>
      </c>
      <c r="I133" s="149"/>
      <c r="J133" s="148">
        <f>ROUND(I133*H133,3)</f>
        <v>0</v>
      </c>
      <c r="K133" s="150"/>
      <c r="L133" s="30"/>
      <c r="M133" s="151" t="s">
        <v>1</v>
      </c>
      <c r="N133" s="152" t="s">
        <v>37</v>
      </c>
      <c r="O133" s="58"/>
      <c r="P133" s="153">
        <f>O133*H133</f>
        <v>0</v>
      </c>
      <c r="Q133" s="153">
        <v>0</v>
      </c>
      <c r="R133" s="153">
        <f>Q133*H133</f>
        <v>0</v>
      </c>
      <c r="S133" s="153">
        <v>0</v>
      </c>
      <c r="T133" s="154">
        <f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55" t="s">
        <v>141</v>
      </c>
      <c r="AT133" s="155" t="s">
        <v>116</v>
      </c>
      <c r="AU133" s="155" t="s">
        <v>121</v>
      </c>
      <c r="AY133" s="14" t="s">
        <v>113</v>
      </c>
      <c r="BE133" s="156">
        <f>IF(N133="základná",J133,0)</f>
        <v>0</v>
      </c>
      <c r="BF133" s="156">
        <f>IF(N133="znížená",J133,0)</f>
        <v>0</v>
      </c>
      <c r="BG133" s="156">
        <f>IF(N133="zákl. prenesená",J133,0)</f>
        <v>0</v>
      </c>
      <c r="BH133" s="156">
        <f>IF(N133="zníž. prenesená",J133,0)</f>
        <v>0</v>
      </c>
      <c r="BI133" s="156">
        <f>IF(N133="nulová",J133,0)</f>
        <v>0</v>
      </c>
      <c r="BJ133" s="14" t="s">
        <v>121</v>
      </c>
      <c r="BK133" s="157">
        <f>ROUND(I133*H133,3)</f>
        <v>0</v>
      </c>
      <c r="BL133" s="14" t="s">
        <v>141</v>
      </c>
      <c r="BM133" s="155" t="s">
        <v>142</v>
      </c>
    </row>
    <row r="134" spans="1:65" s="2" customFormat="1" ht="33" customHeight="1">
      <c r="A134" s="29"/>
      <c r="B134" s="143"/>
      <c r="C134" s="144" t="s">
        <v>143</v>
      </c>
      <c r="D134" s="144" t="s">
        <v>116</v>
      </c>
      <c r="E134" s="145" t="s">
        <v>144</v>
      </c>
      <c r="F134" s="146" t="s">
        <v>145</v>
      </c>
      <c r="G134" s="147" t="s">
        <v>119</v>
      </c>
      <c r="H134" s="148">
        <v>250.72</v>
      </c>
      <c r="I134" s="149"/>
      <c r="J134" s="148">
        <f>ROUND(I134*H134,3)</f>
        <v>0</v>
      </c>
      <c r="K134" s="150"/>
      <c r="L134" s="30"/>
      <c r="M134" s="151" t="s">
        <v>1</v>
      </c>
      <c r="N134" s="152" t="s">
        <v>37</v>
      </c>
      <c r="O134" s="58"/>
      <c r="P134" s="153">
        <f>O134*H134</f>
        <v>0</v>
      </c>
      <c r="Q134" s="153">
        <v>1.4999999999999999E-4</v>
      </c>
      <c r="R134" s="153">
        <f>Q134*H134</f>
        <v>3.7607999999999996E-2</v>
      </c>
      <c r="S134" s="153">
        <v>0</v>
      </c>
      <c r="T134" s="154">
        <f>S134*H134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55" t="s">
        <v>141</v>
      </c>
      <c r="AT134" s="155" t="s">
        <v>116</v>
      </c>
      <c r="AU134" s="155" t="s">
        <v>121</v>
      </c>
      <c r="AY134" s="14" t="s">
        <v>113</v>
      </c>
      <c r="BE134" s="156">
        <f>IF(N134="základná",J134,0)</f>
        <v>0</v>
      </c>
      <c r="BF134" s="156">
        <f>IF(N134="znížená",J134,0)</f>
        <v>0</v>
      </c>
      <c r="BG134" s="156">
        <f>IF(N134="zákl. prenesená",J134,0)</f>
        <v>0</v>
      </c>
      <c r="BH134" s="156">
        <f>IF(N134="zníž. prenesená",J134,0)</f>
        <v>0</v>
      </c>
      <c r="BI134" s="156">
        <f>IF(N134="nulová",J134,0)</f>
        <v>0</v>
      </c>
      <c r="BJ134" s="14" t="s">
        <v>121</v>
      </c>
      <c r="BK134" s="157">
        <f>ROUND(I134*H134,3)</f>
        <v>0</v>
      </c>
      <c r="BL134" s="14" t="s">
        <v>141</v>
      </c>
      <c r="BM134" s="155" t="s">
        <v>146</v>
      </c>
    </row>
    <row r="135" spans="1:65" s="12" customFormat="1" ht="22.9" customHeight="1">
      <c r="B135" s="130"/>
      <c r="D135" s="131" t="s">
        <v>70</v>
      </c>
      <c r="E135" s="141" t="s">
        <v>147</v>
      </c>
      <c r="F135" s="141" t="s">
        <v>148</v>
      </c>
      <c r="I135" s="133"/>
      <c r="J135" s="142">
        <f>BK135</f>
        <v>0</v>
      </c>
      <c r="L135" s="130"/>
      <c r="M135" s="135"/>
      <c r="N135" s="136"/>
      <c r="O135" s="136"/>
      <c r="P135" s="137">
        <f>SUM(P136:P140)</f>
        <v>0</v>
      </c>
      <c r="Q135" s="136"/>
      <c r="R135" s="137">
        <f>SUM(R136:R140)</f>
        <v>2.6878177000000001</v>
      </c>
      <c r="S135" s="136"/>
      <c r="T135" s="138">
        <f>SUM(T136:T140)</f>
        <v>0</v>
      </c>
      <c r="AR135" s="131" t="s">
        <v>121</v>
      </c>
      <c r="AT135" s="139" t="s">
        <v>70</v>
      </c>
      <c r="AU135" s="139" t="s">
        <v>79</v>
      </c>
      <c r="AY135" s="131" t="s">
        <v>113</v>
      </c>
      <c r="BK135" s="140">
        <f>SUM(BK136:BK140)</f>
        <v>0</v>
      </c>
    </row>
    <row r="136" spans="1:65" s="2" customFormat="1" ht="24.2" customHeight="1">
      <c r="A136" s="29"/>
      <c r="B136" s="143"/>
      <c r="C136" s="144" t="s">
        <v>114</v>
      </c>
      <c r="D136" s="144" t="s">
        <v>116</v>
      </c>
      <c r="E136" s="145" t="s">
        <v>149</v>
      </c>
      <c r="F136" s="146" t="s">
        <v>150</v>
      </c>
      <c r="G136" s="147" t="s">
        <v>119</v>
      </c>
      <c r="H136" s="148">
        <v>2539.67</v>
      </c>
      <c r="I136" s="149"/>
      <c r="J136" s="148">
        <f>ROUND(I136*H136,3)</f>
        <v>0</v>
      </c>
      <c r="K136" s="150"/>
      <c r="L136" s="30"/>
      <c r="M136" s="151" t="s">
        <v>1</v>
      </c>
      <c r="N136" s="152" t="s">
        <v>37</v>
      </c>
      <c r="O136" s="58"/>
      <c r="P136" s="153">
        <f>O136*H136</f>
        <v>0</v>
      </c>
      <c r="Q136" s="153">
        <v>1.4999999999999999E-4</v>
      </c>
      <c r="R136" s="153">
        <f>Q136*H136</f>
        <v>0.38095049999999997</v>
      </c>
      <c r="S136" s="153">
        <v>0</v>
      </c>
      <c r="T136" s="154">
        <f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5" t="s">
        <v>141</v>
      </c>
      <c r="AT136" s="155" t="s">
        <v>116</v>
      </c>
      <c r="AU136" s="155" t="s">
        <v>121</v>
      </c>
      <c r="AY136" s="14" t="s">
        <v>113</v>
      </c>
      <c r="BE136" s="156">
        <f>IF(N136="základná",J136,0)</f>
        <v>0</v>
      </c>
      <c r="BF136" s="156">
        <f>IF(N136="znížená",J136,0)</f>
        <v>0</v>
      </c>
      <c r="BG136" s="156">
        <f>IF(N136="zákl. prenesená",J136,0)</f>
        <v>0</v>
      </c>
      <c r="BH136" s="156">
        <f>IF(N136="zníž. prenesená",J136,0)</f>
        <v>0</v>
      </c>
      <c r="BI136" s="156">
        <f>IF(N136="nulová",J136,0)</f>
        <v>0</v>
      </c>
      <c r="BJ136" s="14" t="s">
        <v>121</v>
      </c>
      <c r="BK136" s="157">
        <f>ROUND(I136*H136,3)</f>
        <v>0</v>
      </c>
      <c r="BL136" s="14" t="s">
        <v>141</v>
      </c>
      <c r="BM136" s="155" t="s">
        <v>151</v>
      </c>
    </row>
    <row r="137" spans="1:65" s="2" customFormat="1" ht="37.9" customHeight="1">
      <c r="A137" s="29"/>
      <c r="B137" s="143"/>
      <c r="C137" s="144" t="s">
        <v>152</v>
      </c>
      <c r="D137" s="144" t="s">
        <v>116</v>
      </c>
      <c r="E137" s="145" t="s">
        <v>153</v>
      </c>
      <c r="F137" s="146" t="s">
        <v>154</v>
      </c>
      <c r="G137" s="147" t="s">
        <v>119</v>
      </c>
      <c r="H137" s="148">
        <v>10121.6</v>
      </c>
      <c r="I137" s="149"/>
      <c r="J137" s="148">
        <f>ROUND(I137*H137,3)</f>
        <v>0</v>
      </c>
      <c r="K137" s="150"/>
      <c r="L137" s="30"/>
      <c r="M137" s="151" t="s">
        <v>1</v>
      </c>
      <c r="N137" s="152" t="s">
        <v>37</v>
      </c>
      <c r="O137" s="58"/>
      <c r="P137" s="153">
        <f>O137*H137</f>
        <v>0</v>
      </c>
      <c r="Q137" s="153">
        <v>2.2000000000000001E-4</v>
      </c>
      <c r="R137" s="153">
        <f>Q137*H137</f>
        <v>2.2267520000000003</v>
      </c>
      <c r="S137" s="153">
        <v>0</v>
      </c>
      <c r="T137" s="154">
        <f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5" t="s">
        <v>141</v>
      </c>
      <c r="AT137" s="155" t="s">
        <v>116</v>
      </c>
      <c r="AU137" s="155" t="s">
        <v>121</v>
      </c>
      <c r="AY137" s="14" t="s">
        <v>113</v>
      </c>
      <c r="BE137" s="156">
        <f>IF(N137="základná",J137,0)</f>
        <v>0</v>
      </c>
      <c r="BF137" s="156">
        <f>IF(N137="znížená",J137,0)</f>
        <v>0</v>
      </c>
      <c r="BG137" s="156">
        <f>IF(N137="zákl. prenesená",J137,0)</f>
        <v>0</v>
      </c>
      <c r="BH137" s="156">
        <f>IF(N137="zníž. prenesená",J137,0)</f>
        <v>0</v>
      </c>
      <c r="BI137" s="156">
        <f>IF(N137="nulová",J137,0)</f>
        <v>0</v>
      </c>
      <c r="BJ137" s="14" t="s">
        <v>121</v>
      </c>
      <c r="BK137" s="157">
        <f>ROUND(I137*H137,3)</f>
        <v>0</v>
      </c>
      <c r="BL137" s="14" t="s">
        <v>141</v>
      </c>
      <c r="BM137" s="155" t="s">
        <v>155</v>
      </c>
    </row>
    <row r="138" spans="1:65" s="2" customFormat="1" ht="44.25" customHeight="1">
      <c r="A138" s="29"/>
      <c r="B138" s="143"/>
      <c r="C138" s="144" t="s">
        <v>156</v>
      </c>
      <c r="D138" s="144" t="s">
        <v>116</v>
      </c>
      <c r="E138" s="145" t="s">
        <v>157</v>
      </c>
      <c r="F138" s="146" t="s">
        <v>158</v>
      </c>
      <c r="G138" s="147" t="s">
        <v>119</v>
      </c>
      <c r="H138" s="148">
        <v>364.16</v>
      </c>
      <c r="I138" s="149"/>
      <c r="J138" s="148">
        <f>ROUND(I138*H138,3)</f>
        <v>0</v>
      </c>
      <c r="K138" s="150"/>
      <c r="L138" s="30"/>
      <c r="M138" s="151" t="s">
        <v>1</v>
      </c>
      <c r="N138" s="152" t="s">
        <v>37</v>
      </c>
      <c r="O138" s="58"/>
      <c r="P138" s="153">
        <f>O138*H138</f>
        <v>0</v>
      </c>
      <c r="Q138" s="153">
        <v>2.2000000000000001E-4</v>
      </c>
      <c r="R138" s="153">
        <f>Q138*H138</f>
        <v>8.0115200000000011E-2</v>
      </c>
      <c r="S138" s="153">
        <v>0</v>
      </c>
      <c r="T138" s="154">
        <f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5" t="s">
        <v>141</v>
      </c>
      <c r="AT138" s="155" t="s">
        <v>116</v>
      </c>
      <c r="AU138" s="155" t="s">
        <v>121</v>
      </c>
      <c r="AY138" s="14" t="s">
        <v>113</v>
      </c>
      <c r="BE138" s="156">
        <f>IF(N138="základná",J138,0)</f>
        <v>0</v>
      </c>
      <c r="BF138" s="156">
        <f>IF(N138="znížená",J138,0)</f>
        <v>0</v>
      </c>
      <c r="BG138" s="156">
        <f>IF(N138="zákl. prenesená",J138,0)</f>
        <v>0</v>
      </c>
      <c r="BH138" s="156">
        <f>IF(N138="zníž. prenesená",J138,0)</f>
        <v>0</v>
      </c>
      <c r="BI138" s="156">
        <f>IF(N138="nulová",J138,0)</f>
        <v>0</v>
      </c>
      <c r="BJ138" s="14" t="s">
        <v>121</v>
      </c>
      <c r="BK138" s="157">
        <f>ROUND(I138*H138,3)</f>
        <v>0</v>
      </c>
      <c r="BL138" s="14" t="s">
        <v>141</v>
      </c>
      <c r="BM138" s="155" t="s">
        <v>159</v>
      </c>
    </row>
    <row r="139" spans="1:65" s="2" customFormat="1" ht="44.25" customHeight="1">
      <c r="A139" s="163"/>
      <c r="B139" s="143"/>
      <c r="C139" s="144">
        <v>9</v>
      </c>
      <c r="D139" s="144" t="s">
        <v>116</v>
      </c>
      <c r="E139" s="145" t="s">
        <v>166</v>
      </c>
      <c r="F139" s="146" t="s">
        <v>165</v>
      </c>
      <c r="G139" s="147" t="s">
        <v>119</v>
      </c>
      <c r="H139" s="148">
        <v>1500</v>
      </c>
      <c r="I139" s="149"/>
      <c r="J139" s="148">
        <f>ROUND(I139*H139,3)</f>
        <v>0</v>
      </c>
      <c r="K139" s="150"/>
      <c r="L139" s="30"/>
      <c r="M139" s="151"/>
      <c r="N139" s="152"/>
      <c r="O139" s="58"/>
      <c r="P139" s="153">
        <f>O139*H139</f>
        <v>0</v>
      </c>
      <c r="Q139" s="153"/>
      <c r="R139" s="153"/>
      <c r="S139" s="153"/>
      <c r="T139" s="154"/>
      <c r="U139" s="163"/>
      <c r="V139" s="163"/>
      <c r="W139" s="163"/>
      <c r="X139" s="163"/>
      <c r="Y139" s="163"/>
      <c r="Z139" s="163"/>
      <c r="AA139" s="163"/>
      <c r="AB139" s="163"/>
      <c r="AC139" s="163"/>
      <c r="AD139" s="163"/>
      <c r="AE139" s="163"/>
      <c r="AR139" s="155"/>
      <c r="AT139" s="155"/>
      <c r="AU139" s="155"/>
      <c r="AY139" s="14"/>
      <c r="BE139" s="156"/>
      <c r="BF139" s="156"/>
      <c r="BG139" s="156"/>
      <c r="BH139" s="156"/>
      <c r="BI139" s="156"/>
      <c r="BJ139" s="14"/>
      <c r="BK139" s="157">
        <f>ROUND(I139*H139,3)</f>
        <v>0</v>
      </c>
      <c r="BL139" s="14"/>
      <c r="BM139" s="155"/>
    </row>
    <row r="140" spans="1:65" s="2" customFormat="1" ht="24.2" customHeight="1">
      <c r="A140" s="29"/>
      <c r="B140" s="143"/>
      <c r="C140" s="144">
        <v>10</v>
      </c>
      <c r="D140" s="144" t="s">
        <v>116</v>
      </c>
      <c r="E140" s="145" t="s">
        <v>160</v>
      </c>
      <c r="F140" s="146" t="s">
        <v>161</v>
      </c>
      <c r="G140" s="147" t="s">
        <v>162</v>
      </c>
      <c r="H140" s="149"/>
      <c r="I140" s="149"/>
      <c r="J140" s="148">
        <f>ROUND(I140*H140,3)</f>
        <v>0</v>
      </c>
      <c r="K140" s="150"/>
      <c r="L140" s="30"/>
      <c r="M140" s="158" t="s">
        <v>1</v>
      </c>
      <c r="N140" s="159" t="s">
        <v>37</v>
      </c>
      <c r="O140" s="160"/>
      <c r="P140" s="161">
        <f>O140*H140</f>
        <v>0</v>
      </c>
      <c r="Q140" s="161">
        <v>0</v>
      </c>
      <c r="R140" s="161">
        <f>Q140*H140</f>
        <v>0</v>
      </c>
      <c r="S140" s="161">
        <v>0</v>
      </c>
      <c r="T140" s="162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5" t="s">
        <v>141</v>
      </c>
      <c r="AT140" s="155" t="s">
        <v>116</v>
      </c>
      <c r="AU140" s="155" t="s">
        <v>121</v>
      </c>
      <c r="AY140" s="14" t="s">
        <v>113</v>
      </c>
      <c r="BE140" s="156">
        <f>IF(N140="základná",J140,0)</f>
        <v>0</v>
      </c>
      <c r="BF140" s="156">
        <f>IF(N140="znížená",J140,0)</f>
        <v>0</v>
      </c>
      <c r="BG140" s="156">
        <f>IF(N140="zákl. prenesená",J140,0)</f>
        <v>0</v>
      </c>
      <c r="BH140" s="156">
        <f>IF(N140="zníž. prenesená",J140,0)</f>
        <v>0</v>
      </c>
      <c r="BI140" s="156">
        <f>IF(N140="nulová",J140,0)</f>
        <v>0</v>
      </c>
      <c r="BJ140" s="14" t="s">
        <v>121</v>
      </c>
      <c r="BK140" s="157">
        <f>ROUND(I140*H140,3)</f>
        <v>0</v>
      </c>
      <c r="BL140" s="14" t="s">
        <v>141</v>
      </c>
      <c r="BM140" s="155" t="s">
        <v>163</v>
      </c>
    </row>
    <row r="141" spans="1:65" s="2" customFormat="1" ht="6.95" customHeight="1">
      <c r="A141" s="29"/>
      <c r="B141" s="47"/>
      <c r="C141" s="48"/>
      <c r="D141" s="48"/>
      <c r="E141" s="48"/>
      <c r="F141" s="48"/>
      <c r="G141" s="48"/>
      <c r="H141" s="48"/>
      <c r="I141" s="48"/>
      <c r="J141" s="48"/>
      <c r="K141" s="48"/>
      <c r="L141" s="30"/>
      <c r="M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</row>
  </sheetData>
  <autoFilter ref="C122:K140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6</vt:i4>
      </vt:variant>
    </vt:vector>
  </HeadingPairs>
  <TitlesOfParts>
    <vt:vector size="9" baseType="lpstr">
      <vt:lpstr>Rekapitulácia stavby</vt:lpstr>
      <vt:lpstr>SO 01 - Internát B1</vt:lpstr>
      <vt:lpstr>SO 02 - Internát B2</vt:lpstr>
      <vt:lpstr>'Rekapitulácia stavby'!Názvy_tlače</vt:lpstr>
      <vt:lpstr>'SO 01 - Internát B1'!Názvy_tlače</vt:lpstr>
      <vt:lpstr>'SO 02 - Internát B2'!Názvy_tlače</vt:lpstr>
      <vt:lpstr>'Rekapitulácia stavby'!Oblasť_tlače</vt:lpstr>
      <vt:lpstr>'SO 01 - Internát B1'!Oblasť_tlače</vt:lpstr>
      <vt:lpstr>'SO 02 - Internát B2'!Oblasť_tlače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Škerenčák, Vladimír</dc:creator>
  <cp:lastModifiedBy>Droppová, Alena</cp:lastModifiedBy>
  <dcterms:created xsi:type="dcterms:W3CDTF">2022-06-21T06:41:11Z</dcterms:created>
  <dcterms:modified xsi:type="dcterms:W3CDTF">2022-07-18T06:48:39Z</dcterms:modified>
</cp:coreProperties>
</file>